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000 - Ostatní a vedlej..." sheetId="2" r:id="rId2"/>
    <sheet name="SO 101.1A - Rekonstrukce ..." sheetId="3" r:id="rId3"/>
    <sheet name="SO 101.1B - Rekonstrukce ..." sheetId="4" r:id="rId4"/>
    <sheet name="SO 101.2 - Křižovatková n..." sheetId="5" r:id="rId5"/>
    <sheet name="SO 102.1 - Rekonstrukce s..." sheetId="6" r:id="rId6"/>
    <sheet name="SO 102.2 - Křižovatková n..." sheetId="7" r:id="rId7"/>
    <sheet name="SO 105 - Dopravní opatřen..." sheetId="8" r:id="rId8"/>
    <sheet name="SO 301 - Stoka 1" sheetId="9" r:id="rId9"/>
    <sheet name="SO 302 - Stoka 2" sheetId="10" r:id="rId10"/>
    <sheet name="SO 303 - Stoka 3" sheetId="11" r:id="rId11"/>
    <sheet name="SO 304 - Stoka 4" sheetId="12" r:id="rId12"/>
    <sheet name="SO 305 - Stoka 5" sheetId="13" r:id="rId13"/>
    <sheet name="SO 306 - Uliční vpusti" sheetId="14" r:id="rId14"/>
    <sheet name="SO 307 - Přeložka vodovod..." sheetId="15" r:id="rId15"/>
    <sheet name="SO 461 - Přeložky optické..." sheetId="16" r:id="rId16"/>
    <sheet name="SO 501 - Přeložky NTL ply..." sheetId="17" r:id="rId17"/>
    <sheet name="Pokyny pro vyplnění" sheetId="18" r:id="rId18"/>
  </sheets>
  <definedNames>
    <definedName name="_xlnm.Print_Area" localSheetId="0">'Rekapitulace stavby'!$D$4:$AO$33,'Rekapitulace stavby'!$C$39:$AQ$68</definedName>
    <definedName name="_xlnm.Print_Titles" localSheetId="0">'Rekapitulace stavby'!$49:$49</definedName>
    <definedName name="_xlnm._FilterDatabase" localSheetId="1" hidden="1">'SO 000 - Ostatní a vedlej...'!$C$80:$K$101</definedName>
    <definedName name="_xlnm.Print_Area" localSheetId="1">'SO 000 - Ostatní a vedlej...'!$C$4:$J$36,'SO 000 - Ostatní a vedlej...'!$C$42:$J$62,'SO 000 - Ostatní a vedlej...'!$C$68:$K$101</definedName>
    <definedName name="_xlnm.Print_Titles" localSheetId="1">'SO 000 - Ostatní a vedlej...'!$80:$80</definedName>
    <definedName name="_xlnm._FilterDatabase" localSheetId="2" hidden="1">'SO 101.1A - Rekonstrukce ...'!$C$82:$K$394</definedName>
    <definedName name="_xlnm.Print_Area" localSheetId="2">'SO 101.1A - Rekonstrukce ...'!$C$4:$J$36,'SO 101.1A - Rekonstrukce ...'!$C$42:$J$64,'SO 101.1A - Rekonstrukce ...'!$C$70:$K$394</definedName>
    <definedName name="_xlnm.Print_Titles" localSheetId="2">'SO 101.1A - Rekonstrukce ...'!$82:$82</definedName>
    <definedName name="_xlnm._FilterDatabase" localSheetId="3" hidden="1">'SO 101.1B - Rekonstrukce ...'!$C$82:$K$337</definedName>
    <definedName name="_xlnm.Print_Area" localSheetId="3">'SO 101.1B - Rekonstrukce ...'!$C$4:$J$36,'SO 101.1B - Rekonstrukce ...'!$C$42:$J$64,'SO 101.1B - Rekonstrukce ...'!$C$70:$K$337</definedName>
    <definedName name="_xlnm.Print_Titles" localSheetId="3">'SO 101.1B - Rekonstrukce ...'!$82:$82</definedName>
    <definedName name="_xlnm._FilterDatabase" localSheetId="4" hidden="1">'SO 101.2 - Křižovatková n...'!$C$81:$K$205</definedName>
    <definedName name="_xlnm.Print_Area" localSheetId="4">'SO 101.2 - Křižovatková n...'!$C$4:$J$36,'SO 101.2 - Křižovatková n...'!$C$42:$J$63,'SO 101.2 - Křižovatková n...'!$C$69:$K$205</definedName>
    <definedName name="_xlnm.Print_Titles" localSheetId="4">'SO 101.2 - Křižovatková n...'!$81:$81</definedName>
    <definedName name="_xlnm._FilterDatabase" localSheetId="5" hidden="1">'SO 102.1 - Rekonstrukce s...'!$C$85:$K$456</definedName>
    <definedName name="_xlnm.Print_Area" localSheetId="5">'SO 102.1 - Rekonstrukce s...'!$C$4:$J$36,'SO 102.1 - Rekonstrukce s...'!$C$42:$J$67,'SO 102.1 - Rekonstrukce s...'!$C$73:$K$456</definedName>
    <definedName name="_xlnm.Print_Titles" localSheetId="5">'SO 102.1 - Rekonstrukce s...'!$85:$85</definedName>
    <definedName name="_xlnm._FilterDatabase" localSheetId="6" hidden="1">'SO 102.2 - Křižovatková n...'!$C$81:$K$205</definedName>
    <definedName name="_xlnm.Print_Area" localSheetId="6">'SO 102.2 - Křižovatková n...'!$C$4:$J$36,'SO 102.2 - Křižovatková n...'!$C$42:$J$63,'SO 102.2 - Křižovatková n...'!$C$69:$K$205</definedName>
    <definedName name="_xlnm.Print_Titles" localSheetId="6">'SO 102.2 - Křižovatková n...'!$81:$81</definedName>
    <definedName name="_xlnm._FilterDatabase" localSheetId="7" hidden="1">'SO 105 - Dopravní opatřen...'!$C$77:$K$232</definedName>
    <definedName name="_xlnm.Print_Area" localSheetId="7">'SO 105 - Dopravní opatřen...'!$C$4:$J$36,'SO 105 - Dopravní opatřen...'!$C$42:$J$59,'SO 105 - Dopravní opatřen...'!$C$65:$K$232</definedName>
    <definedName name="_xlnm.Print_Titles" localSheetId="7">'SO 105 - Dopravní opatřen...'!$77:$77</definedName>
    <definedName name="_xlnm._FilterDatabase" localSheetId="8" hidden="1">'SO 301 - Stoka 1'!$C$81:$K$159</definedName>
    <definedName name="_xlnm.Print_Area" localSheetId="8">'SO 301 - Stoka 1'!$C$4:$J$36,'SO 301 - Stoka 1'!$C$42:$J$63,'SO 301 - Stoka 1'!$C$69:$K$159</definedName>
    <definedName name="_xlnm.Print_Titles" localSheetId="8">'SO 301 - Stoka 1'!$81:$81</definedName>
    <definedName name="_xlnm._FilterDatabase" localSheetId="9" hidden="1">'SO 302 - Stoka 2'!$C$81:$K$152</definedName>
    <definedName name="_xlnm.Print_Area" localSheetId="9">'SO 302 - Stoka 2'!$C$4:$J$36,'SO 302 - Stoka 2'!$C$42:$J$63,'SO 302 - Stoka 2'!$C$69:$K$152</definedName>
    <definedName name="_xlnm.Print_Titles" localSheetId="9">'SO 302 - Stoka 2'!$81:$81</definedName>
    <definedName name="_xlnm._FilterDatabase" localSheetId="10" hidden="1">'SO 303 - Stoka 3'!$C$82:$K$180</definedName>
    <definedName name="_xlnm.Print_Area" localSheetId="10">'SO 303 - Stoka 3'!$C$4:$J$36,'SO 303 - Stoka 3'!$C$42:$J$64,'SO 303 - Stoka 3'!$C$70:$K$180</definedName>
    <definedName name="_xlnm.Print_Titles" localSheetId="10">'SO 303 - Stoka 3'!$82:$82</definedName>
    <definedName name="_xlnm._FilterDatabase" localSheetId="11" hidden="1">'SO 304 - Stoka 4'!$C$82:$K$155</definedName>
    <definedName name="_xlnm.Print_Area" localSheetId="11">'SO 304 - Stoka 4'!$C$4:$J$36,'SO 304 - Stoka 4'!$C$42:$J$64,'SO 304 - Stoka 4'!$C$70:$K$155</definedName>
    <definedName name="_xlnm.Print_Titles" localSheetId="11">'SO 304 - Stoka 4'!$82:$82</definedName>
    <definedName name="_xlnm._FilterDatabase" localSheetId="12" hidden="1">'SO 305 - Stoka 5'!$C$84:$K$190</definedName>
    <definedName name="_xlnm.Print_Area" localSheetId="12">'SO 305 - Stoka 5'!$C$4:$J$36,'SO 305 - Stoka 5'!$C$42:$J$66,'SO 305 - Stoka 5'!$C$72:$K$190</definedName>
    <definedName name="_xlnm.Print_Titles" localSheetId="12">'SO 305 - Stoka 5'!$84:$84</definedName>
    <definedName name="_xlnm._FilterDatabase" localSheetId="13" hidden="1">'SO 306 - Uliční vpusti'!$C$82:$K$191</definedName>
    <definedName name="_xlnm.Print_Area" localSheetId="13">'SO 306 - Uliční vpusti'!$C$4:$J$36,'SO 306 - Uliční vpusti'!$C$42:$J$64,'SO 306 - Uliční vpusti'!$C$70:$K$191</definedName>
    <definedName name="_xlnm.Print_Titles" localSheetId="13">'SO 306 - Uliční vpusti'!$82:$82</definedName>
    <definedName name="_xlnm._FilterDatabase" localSheetId="14" hidden="1">'SO 307 - Přeložka vodovod...'!$C$80:$K$164</definedName>
    <definedName name="_xlnm.Print_Area" localSheetId="14">'SO 307 - Přeložka vodovod...'!$C$4:$J$36,'SO 307 - Přeložka vodovod...'!$C$42:$J$62,'SO 307 - Přeložka vodovod...'!$C$68:$K$164</definedName>
    <definedName name="_xlnm.Print_Titles" localSheetId="14">'SO 307 - Přeložka vodovod...'!$80:$80</definedName>
    <definedName name="_xlnm._FilterDatabase" localSheetId="15" hidden="1">'SO 461 - Přeložky optické...'!$C$78:$K$111</definedName>
    <definedName name="_xlnm.Print_Area" localSheetId="15">'SO 461 - Přeložky optické...'!$C$4:$J$36,'SO 461 - Přeložky optické...'!$C$42:$J$60,'SO 461 - Přeložky optické...'!$C$66:$K$111</definedName>
    <definedName name="_xlnm.Print_Titles" localSheetId="15">'SO 461 - Přeložky optické...'!$78:$78</definedName>
    <definedName name="_xlnm._FilterDatabase" localSheetId="16" hidden="1">'SO 501 - Přeložky NTL ply...'!$C$84:$K$147</definedName>
    <definedName name="_xlnm.Print_Area" localSheetId="16">'SO 501 - Přeložky NTL ply...'!$C$4:$J$36,'SO 501 - Přeložky NTL ply...'!$C$42:$J$66,'SO 501 - Přeložky NTL ply...'!$C$72:$K$147</definedName>
    <definedName name="_xlnm.Print_Titles" localSheetId="16">'SO 501 - Přeložky NTL ply...'!$84:$84</definedName>
    <definedName name="_xlnm.Print_Area" localSheetId="17">'Pokyny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67"/>
  <c r="AX67"/>
  <c i="17" r="BI147"/>
  <c r="BH147"/>
  <c r="BG147"/>
  <c r="BF147"/>
  <c r="T147"/>
  <c r="R147"/>
  <c r="P147"/>
  <c r="BK147"/>
  <c r="J147"/>
  <c r="BE147"/>
  <c r="BI146"/>
  <c r="BH146"/>
  <c r="BG146"/>
  <c r="BF146"/>
  <c r="T146"/>
  <c r="T145"/>
  <c r="T144"/>
  <c r="R146"/>
  <c r="R145"/>
  <c r="R144"/>
  <c r="P146"/>
  <c r="P145"/>
  <c r="P144"/>
  <c r="BK146"/>
  <c r="BK145"/>
  <c r="J145"/>
  <c r="BK144"/>
  <c r="J144"/>
  <c r="J146"/>
  <c r="BE146"/>
  <c r="J65"/>
  <c r="J64"/>
  <c r="BI143"/>
  <c r="BH143"/>
  <c r="BG143"/>
  <c r="BF143"/>
  <c r="T143"/>
  <c r="R143"/>
  <c r="P143"/>
  <c r="BK143"/>
  <c r="J143"/>
  <c r="BE143"/>
  <c r="BI142"/>
  <c r="BH142"/>
  <c r="BG142"/>
  <c r="BF142"/>
  <c r="T142"/>
  <c r="R142"/>
  <c r="P142"/>
  <c r="BK142"/>
  <c r="J142"/>
  <c r="BE142"/>
  <c r="BI140"/>
  <c r="BH140"/>
  <c r="BG140"/>
  <c r="BF140"/>
  <c r="T140"/>
  <c r="R140"/>
  <c r="P140"/>
  <c r="BK140"/>
  <c r="J140"/>
  <c r="BE140"/>
  <c r="BI139"/>
  <c r="BH139"/>
  <c r="BG139"/>
  <c r="BF139"/>
  <c r="T139"/>
  <c r="R139"/>
  <c r="P139"/>
  <c r="BK139"/>
  <c r="J139"/>
  <c r="BE139"/>
  <c r="BI137"/>
  <c r="BH137"/>
  <c r="BG137"/>
  <c r="BF137"/>
  <c r="T137"/>
  <c r="R137"/>
  <c r="P137"/>
  <c r="BK137"/>
  <c r="J137"/>
  <c r="BE137"/>
  <c r="BI135"/>
  <c r="BH135"/>
  <c r="BG135"/>
  <c r="BF135"/>
  <c r="T135"/>
  <c r="R135"/>
  <c r="P135"/>
  <c r="BK135"/>
  <c r="J135"/>
  <c r="BE135"/>
  <c r="BI130"/>
  <c r="BH130"/>
  <c r="BG130"/>
  <c r="BF130"/>
  <c r="T130"/>
  <c r="R130"/>
  <c r="P130"/>
  <c r="BK130"/>
  <c r="J130"/>
  <c r="BE130"/>
  <c r="BI128"/>
  <c r="BH128"/>
  <c r="BG128"/>
  <c r="BF128"/>
  <c r="T128"/>
  <c r="T127"/>
  <c r="T126"/>
  <c r="R128"/>
  <c r="R127"/>
  <c r="R126"/>
  <c r="P128"/>
  <c r="P127"/>
  <c r="P126"/>
  <c r="BK128"/>
  <c r="BK127"/>
  <c r="J127"/>
  <c r="BK126"/>
  <c r="J126"/>
  <c r="J128"/>
  <c r="BE128"/>
  <c r="J63"/>
  <c r="J62"/>
  <c r="BI125"/>
  <c r="BH125"/>
  <c r="BG125"/>
  <c r="BF125"/>
  <c r="T125"/>
  <c r="T124"/>
  <c r="R125"/>
  <c r="R124"/>
  <c r="P125"/>
  <c r="P124"/>
  <c r="BK125"/>
  <c r="BK124"/>
  <c r="J124"/>
  <c r="J125"/>
  <c r="BE125"/>
  <c r="J61"/>
  <c r="BI120"/>
  <c r="BH120"/>
  <c r="BG120"/>
  <c r="BF120"/>
  <c r="T120"/>
  <c r="R120"/>
  <c r="P120"/>
  <c r="BK120"/>
  <c r="J120"/>
  <c r="BE120"/>
  <c r="BI117"/>
  <c r="BH117"/>
  <c r="BG117"/>
  <c r="BF117"/>
  <c r="T117"/>
  <c r="T116"/>
  <c r="R117"/>
  <c r="R116"/>
  <c r="P117"/>
  <c r="P116"/>
  <c r="BK117"/>
  <c r="BK116"/>
  <c r="J116"/>
  <c r="J117"/>
  <c r="BE117"/>
  <c r="J60"/>
  <c r="BI114"/>
  <c r="BH114"/>
  <c r="BG114"/>
  <c r="BF114"/>
  <c r="T114"/>
  <c r="T113"/>
  <c r="R114"/>
  <c r="R113"/>
  <c r="P114"/>
  <c r="P113"/>
  <c r="BK114"/>
  <c r="BK113"/>
  <c r="J113"/>
  <c r="J114"/>
  <c r="BE114"/>
  <c r="J59"/>
  <c r="BI110"/>
  <c r="BH110"/>
  <c r="BG110"/>
  <c r="BF110"/>
  <c r="T110"/>
  <c r="R110"/>
  <c r="P110"/>
  <c r="BK110"/>
  <c r="J110"/>
  <c r="BE110"/>
  <c r="BI108"/>
  <c r="BH108"/>
  <c r="BG108"/>
  <c r="BF108"/>
  <c r="T108"/>
  <c r="R108"/>
  <c r="P108"/>
  <c r="BK108"/>
  <c r="J108"/>
  <c r="BE108"/>
  <c r="BI105"/>
  <c r="BH105"/>
  <c r="BG105"/>
  <c r="BF105"/>
  <c r="T105"/>
  <c r="R105"/>
  <c r="P105"/>
  <c r="BK105"/>
  <c r="J105"/>
  <c r="BE105"/>
  <c r="BI103"/>
  <c r="BH103"/>
  <c r="BG103"/>
  <c r="BF103"/>
  <c r="T103"/>
  <c r="R103"/>
  <c r="P103"/>
  <c r="BK103"/>
  <c r="J103"/>
  <c r="BE103"/>
  <c r="BI100"/>
  <c r="BH100"/>
  <c r="BG100"/>
  <c r="BF100"/>
  <c r="T100"/>
  <c r="R100"/>
  <c r="P100"/>
  <c r="BK100"/>
  <c r="J100"/>
  <c r="BE100"/>
  <c r="BI98"/>
  <c r="BH98"/>
  <c r="BG98"/>
  <c r="BF98"/>
  <c r="T98"/>
  <c r="R98"/>
  <c r="P98"/>
  <c r="BK98"/>
  <c r="J98"/>
  <c r="BE98"/>
  <c r="BI96"/>
  <c r="BH96"/>
  <c r="BG96"/>
  <c r="BF96"/>
  <c r="T96"/>
  <c r="R96"/>
  <c r="P96"/>
  <c r="BK96"/>
  <c r="J96"/>
  <c r="BE96"/>
  <c r="BI95"/>
  <c r="BH95"/>
  <c r="BG95"/>
  <c r="BF95"/>
  <c r="T95"/>
  <c r="R95"/>
  <c r="P95"/>
  <c r="BK95"/>
  <c r="J95"/>
  <c r="BE95"/>
  <c r="BI93"/>
  <c r="BH93"/>
  <c r="BG93"/>
  <c r="BF93"/>
  <c r="T93"/>
  <c r="R93"/>
  <c r="P93"/>
  <c r="BK93"/>
  <c r="J93"/>
  <c r="BE93"/>
  <c r="BI90"/>
  <c r="BH90"/>
  <c r="BG90"/>
  <c r="BF90"/>
  <c r="T90"/>
  <c r="R90"/>
  <c r="P90"/>
  <c r="BK90"/>
  <c r="J90"/>
  <c r="BE90"/>
  <c r="BI88"/>
  <c r="F34"/>
  <c i="1" r="BD67"/>
  <c i="17" r="BH88"/>
  <c r="F33"/>
  <c i="1" r="BC67"/>
  <c i="17" r="BG88"/>
  <c r="F32"/>
  <c i="1" r="BB67"/>
  <c i="17" r="BF88"/>
  <c r="J31"/>
  <c i="1" r="AW67"/>
  <c i="17" r="F31"/>
  <c i="1" r="BA67"/>
  <c i="17" r="T88"/>
  <c r="T87"/>
  <c r="T86"/>
  <c r="T85"/>
  <c r="R88"/>
  <c r="R87"/>
  <c r="R86"/>
  <c r="R85"/>
  <c r="P88"/>
  <c r="P87"/>
  <c r="P86"/>
  <c r="P85"/>
  <c i="1" r="AU67"/>
  <c i="17" r="BK88"/>
  <c r="BK87"/>
  <c r="J87"/>
  <c r="BK86"/>
  <c r="J86"/>
  <c r="BK85"/>
  <c r="J85"/>
  <c r="J56"/>
  <c r="J27"/>
  <c i="1" r="AG67"/>
  <c i="17" r="J88"/>
  <c r="BE88"/>
  <c r="J30"/>
  <c i="1" r="AV67"/>
  <c i="17" r="F30"/>
  <c i="1" r="AZ67"/>
  <c i="17" r="J58"/>
  <c r="J57"/>
  <c r="F79"/>
  <c r="E77"/>
  <c r="F49"/>
  <c r="E47"/>
  <c r="J36"/>
  <c r="J21"/>
  <c r="E21"/>
  <c r="J81"/>
  <c r="J51"/>
  <c r="J20"/>
  <c r="J18"/>
  <c r="E18"/>
  <c r="F82"/>
  <c r="F52"/>
  <c r="J17"/>
  <c r="J15"/>
  <c r="E15"/>
  <c r="F81"/>
  <c r="F51"/>
  <c r="J14"/>
  <c r="J12"/>
  <c r="J79"/>
  <c r="J49"/>
  <c r="E7"/>
  <c r="E75"/>
  <c r="E45"/>
  <c i="1" r="AY66"/>
  <c r="AX66"/>
  <c i="16" r="BI111"/>
  <c r="BH111"/>
  <c r="BG111"/>
  <c r="BF111"/>
  <c r="T111"/>
  <c r="R111"/>
  <c r="P111"/>
  <c r="BK111"/>
  <c r="J111"/>
  <c r="BE111"/>
  <c r="BI110"/>
  <c r="BH110"/>
  <c r="BG110"/>
  <c r="BF110"/>
  <c r="T110"/>
  <c r="R110"/>
  <c r="P110"/>
  <c r="BK110"/>
  <c r="J110"/>
  <c r="BE110"/>
  <c r="BI108"/>
  <c r="BH108"/>
  <c r="BG108"/>
  <c r="BF108"/>
  <c r="T108"/>
  <c r="R108"/>
  <c r="P108"/>
  <c r="BK108"/>
  <c r="J108"/>
  <c r="BE108"/>
  <c r="BI106"/>
  <c r="BH106"/>
  <c r="BG106"/>
  <c r="BF106"/>
  <c r="T106"/>
  <c r="R106"/>
  <c r="P106"/>
  <c r="BK106"/>
  <c r="J106"/>
  <c r="BE106"/>
  <c r="BI105"/>
  <c r="BH105"/>
  <c r="BG105"/>
  <c r="BF105"/>
  <c r="T105"/>
  <c r="R105"/>
  <c r="P105"/>
  <c r="BK105"/>
  <c r="J105"/>
  <c r="BE105"/>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T95"/>
  <c r="R96"/>
  <c r="R95"/>
  <c r="P96"/>
  <c r="P95"/>
  <c r="BK96"/>
  <c r="BK95"/>
  <c r="J95"/>
  <c r="J96"/>
  <c r="BE96"/>
  <c r="J59"/>
  <c r="BI94"/>
  <c r="BH94"/>
  <c r="BG94"/>
  <c r="BF94"/>
  <c r="T94"/>
  <c r="R94"/>
  <c r="P94"/>
  <c r="BK94"/>
  <c r="J94"/>
  <c r="BE94"/>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F34"/>
  <c i="1" r="BD66"/>
  <c i="16" r="BH82"/>
  <c r="F33"/>
  <c i="1" r="BC66"/>
  <c i="16" r="BG82"/>
  <c r="F32"/>
  <c i="1" r="BB66"/>
  <c i="16" r="BF82"/>
  <c r="J31"/>
  <c i="1" r="AW66"/>
  <c i="16" r="F31"/>
  <c i="1" r="BA66"/>
  <c i="16" r="T82"/>
  <c r="T81"/>
  <c r="T80"/>
  <c r="T79"/>
  <c r="R82"/>
  <c r="R81"/>
  <c r="R80"/>
  <c r="R79"/>
  <c r="P82"/>
  <c r="P81"/>
  <c r="P80"/>
  <c r="P79"/>
  <c i="1" r="AU66"/>
  <c i="16" r="BK82"/>
  <c r="BK81"/>
  <c r="J81"/>
  <c r="BK80"/>
  <c r="J80"/>
  <c r="BK79"/>
  <c r="J79"/>
  <c r="J56"/>
  <c r="J27"/>
  <c i="1" r="AG66"/>
  <c i="16" r="J82"/>
  <c r="BE82"/>
  <c r="J30"/>
  <c i="1" r="AV66"/>
  <c i="16" r="F30"/>
  <c i="1" r="AZ66"/>
  <c i="16" r="J58"/>
  <c r="J57"/>
  <c r="F73"/>
  <c r="E71"/>
  <c r="F49"/>
  <c r="E47"/>
  <c r="J36"/>
  <c r="J21"/>
  <c r="E21"/>
  <c r="J75"/>
  <c r="J51"/>
  <c r="J20"/>
  <c r="J18"/>
  <c r="E18"/>
  <c r="F76"/>
  <c r="F52"/>
  <c r="J17"/>
  <c r="J15"/>
  <c r="E15"/>
  <c r="F75"/>
  <c r="F51"/>
  <c r="J14"/>
  <c r="J12"/>
  <c r="J73"/>
  <c r="J49"/>
  <c r="E7"/>
  <c r="E69"/>
  <c r="E45"/>
  <c i="1" r="AY65"/>
  <c r="AX65"/>
  <c i="15" r="BI163"/>
  <c r="BH163"/>
  <c r="BG163"/>
  <c r="BF163"/>
  <c r="T163"/>
  <c r="R163"/>
  <c r="P163"/>
  <c r="BK163"/>
  <c r="J163"/>
  <c r="BE163"/>
  <c r="BI161"/>
  <c r="BH161"/>
  <c r="BG161"/>
  <c r="BF161"/>
  <c r="T161"/>
  <c r="T160"/>
  <c r="R161"/>
  <c r="R160"/>
  <c r="P161"/>
  <c r="P160"/>
  <c r="BK161"/>
  <c r="BK160"/>
  <c r="J160"/>
  <c r="J161"/>
  <c r="BE161"/>
  <c r="J61"/>
  <c r="BI159"/>
  <c r="BH159"/>
  <c r="BG159"/>
  <c r="BF159"/>
  <c r="T159"/>
  <c r="R159"/>
  <c r="P159"/>
  <c r="BK159"/>
  <c r="J159"/>
  <c r="BE159"/>
  <c r="BI157"/>
  <c r="BH157"/>
  <c r="BG157"/>
  <c r="BF157"/>
  <c r="T157"/>
  <c r="R157"/>
  <c r="P157"/>
  <c r="BK157"/>
  <c r="J157"/>
  <c r="BE157"/>
  <c r="BI155"/>
  <c r="BH155"/>
  <c r="BG155"/>
  <c r="BF155"/>
  <c r="T155"/>
  <c r="R155"/>
  <c r="P155"/>
  <c r="BK155"/>
  <c r="J155"/>
  <c r="BE155"/>
  <c r="BI153"/>
  <c r="BH153"/>
  <c r="BG153"/>
  <c r="BF153"/>
  <c r="T153"/>
  <c r="R153"/>
  <c r="P153"/>
  <c r="BK153"/>
  <c r="J153"/>
  <c r="BE153"/>
  <c r="BI151"/>
  <c r="BH151"/>
  <c r="BG151"/>
  <c r="BF151"/>
  <c r="T151"/>
  <c r="R151"/>
  <c r="P151"/>
  <c r="BK151"/>
  <c r="J151"/>
  <c r="BE151"/>
  <c r="BI150"/>
  <c r="BH150"/>
  <c r="BG150"/>
  <c r="BF150"/>
  <c r="T150"/>
  <c r="R150"/>
  <c r="P150"/>
  <c r="BK150"/>
  <c r="J150"/>
  <c r="BE150"/>
  <c r="BI148"/>
  <c r="BH148"/>
  <c r="BG148"/>
  <c r="BF148"/>
  <c r="T148"/>
  <c r="R148"/>
  <c r="P148"/>
  <c r="BK148"/>
  <c r="J148"/>
  <c r="BE148"/>
  <c r="BI147"/>
  <c r="BH147"/>
  <c r="BG147"/>
  <c r="BF147"/>
  <c r="T147"/>
  <c r="R147"/>
  <c r="P147"/>
  <c r="BK147"/>
  <c r="J147"/>
  <c r="BE147"/>
  <c r="BI145"/>
  <c r="BH145"/>
  <c r="BG145"/>
  <c r="BF145"/>
  <c r="T145"/>
  <c r="R145"/>
  <c r="P145"/>
  <c r="BK145"/>
  <c r="J145"/>
  <c r="BE145"/>
  <c r="BI144"/>
  <c r="BH144"/>
  <c r="BG144"/>
  <c r="BF144"/>
  <c r="T144"/>
  <c r="R144"/>
  <c r="P144"/>
  <c r="BK144"/>
  <c r="J144"/>
  <c r="BE144"/>
  <c r="BI142"/>
  <c r="BH142"/>
  <c r="BG142"/>
  <c r="BF142"/>
  <c r="T142"/>
  <c r="R142"/>
  <c r="P142"/>
  <c r="BK142"/>
  <c r="J142"/>
  <c r="BE142"/>
  <c r="BI141"/>
  <c r="BH141"/>
  <c r="BG141"/>
  <c r="BF141"/>
  <c r="T141"/>
  <c r="R141"/>
  <c r="P141"/>
  <c r="BK141"/>
  <c r="J141"/>
  <c r="BE141"/>
  <c r="BI138"/>
  <c r="BH138"/>
  <c r="BG138"/>
  <c r="BF138"/>
  <c r="T138"/>
  <c r="R138"/>
  <c r="P138"/>
  <c r="BK138"/>
  <c r="J138"/>
  <c r="BE138"/>
  <c r="BI137"/>
  <c r="BH137"/>
  <c r="BG137"/>
  <c r="BF137"/>
  <c r="T137"/>
  <c r="R137"/>
  <c r="P137"/>
  <c r="BK137"/>
  <c r="J137"/>
  <c r="BE137"/>
  <c r="BI136"/>
  <c r="BH136"/>
  <c r="BG136"/>
  <c r="BF136"/>
  <c r="T136"/>
  <c r="R136"/>
  <c r="P136"/>
  <c r="BK136"/>
  <c r="J136"/>
  <c r="BE136"/>
  <c r="BI134"/>
  <c r="BH134"/>
  <c r="BG134"/>
  <c r="BF134"/>
  <c r="T134"/>
  <c r="R134"/>
  <c r="P134"/>
  <c r="BK134"/>
  <c r="J134"/>
  <c r="BE134"/>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R127"/>
  <c r="P127"/>
  <c r="BK127"/>
  <c r="J127"/>
  <c r="BE127"/>
  <c r="BI120"/>
  <c r="BH120"/>
  <c r="BG120"/>
  <c r="BF120"/>
  <c r="T120"/>
  <c r="T119"/>
  <c r="R120"/>
  <c r="R119"/>
  <c r="P120"/>
  <c r="P119"/>
  <c r="BK120"/>
  <c r="BK119"/>
  <c r="J119"/>
  <c r="J120"/>
  <c r="BE120"/>
  <c r="J60"/>
  <c r="BI117"/>
  <c r="BH117"/>
  <c r="BG117"/>
  <c r="BF117"/>
  <c r="T117"/>
  <c r="T116"/>
  <c r="R117"/>
  <c r="R116"/>
  <c r="P117"/>
  <c r="P116"/>
  <c r="BK117"/>
  <c r="BK116"/>
  <c r="J116"/>
  <c r="J117"/>
  <c r="BE117"/>
  <c r="J59"/>
  <c r="BI114"/>
  <c r="BH114"/>
  <c r="BG114"/>
  <c r="BF114"/>
  <c r="T114"/>
  <c r="R114"/>
  <c r="P114"/>
  <c r="BK114"/>
  <c r="J114"/>
  <c r="BE114"/>
  <c r="BI112"/>
  <c r="BH112"/>
  <c r="BG112"/>
  <c r="BF112"/>
  <c r="T112"/>
  <c r="R112"/>
  <c r="P112"/>
  <c r="BK112"/>
  <c r="J112"/>
  <c r="BE112"/>
  <c r="BI109"/>
  <c r="BH109"/>
  <c r="BG109"/>
  <c r="BF109"/>
  <c r="T109"/>
  <c r="R109"/>
  <c r="P109"/>
  <c r="BK109"/>
  <c r="J109"/>
  <c r="BE109"/>
  <c r="BI107"/>
  <c r="BH107"/>
  <c r="BG107"/>
  <c r="BF107"/>
  <c r="T107"/>
  <c r="R107"/>
  <c r="P107"/>
  <c r="BK107"/>
  <c r="J107"/>
  <c r="BE107"/>
  <c r="BI104"/>
  <c r="BH104"/>
  <c r="BG104"/>
  <c r="BF104"/>
  <c r="T104"/>
  <c r="R104"/>
  <c r="P104"/>
  <c r="BK104"/>
  <c r="J104"/>
  <c r="BE104"/>
  <c r="BI102"/>
  <c r="BH102"/>
  <c r="BG102"/>
  <c r="BF102"/>
  <c r="T102"/>
  <c r="R102"/>
  <c r="P102"/>
  <c r="BK102"/>
  <c r="J102"/>
  <c r="BE102"/>
  <c r="BI99"/>
  <c r="BH99"/>
  <c r="BG99"/>
  <c r="BF99"/>
  <c r="T99"/>
  <c r="R99"/>
  <c r="P99"/>
  <c r="BK99"/>
  <c r="J99"/>
  <c r="BE99"/>
  <c r="BI97"/>
  <c r="BH97"/>
  <c r="BG97"/>
  <c r="BF97"/>
  <c r="T97"/>
  <c r="R97"/>
  <c r="P97"/>
  <c r="BK97"/>
  <c r="J97"/>
  <c r="BE97"/>
  <c r="BI94"/>
  <c r="BH94"/>
  <c r="BG94"/>
  <c r="BF94"/>
  <c r="T94"/>
  <c r="R94"/>
  <c r="P94"/>
  <c r="BK94"/>
  <c r="J94"/>
  <c r="BE94"/>
  <c r="BI93"/>
  <c r="BH93"/>
  <c r="BG93"/>
  <c r="BF93"/>
  <c r="T93"/>
  <c r="R93"/>
  <c r="P93"/>
  <c r="BK93"/>
  <c r="J93"/>
  <c r="BE93"/>
  <c r="BI91"/>
  <c r="BH91"/>
  <c r="BG91"/>
  <c r="BF91"/>
  <c r="T91"/>
  <c r="R91"/>
  <c r="P91"/>
  <c r="BK91"/>
  <c r="J91"/>
  <c r="BE91"/>
  <c r="BI88"/>
  <c r="BH88"/>
  <c r="BG88"/>
  <c r="BF88"/>
  <c r="T88"/>
  <c r="R88"/>
  <c r="P88"/>
  <c r="BK88"/>
  <c r="J88"/>
  <c r="BE88"/>
  <c r="BI86"/>
  <c r="BH86"/>
  <c r="BG86"/>
  <c r="BF86"/>
  <c r="T86"/>
  <c r="R86"/>
  <c r="P86"/>
  <c r="BK86"/>
  <c r="J86"/>
  <c r="BE86"/>
  <c r="BI84"/>
  <c r="F34"/>
  <c i="1" r="BD65"/>
  <c i="15" r="BH84"/>
  <c r="F33"/>
  <c i="1" r="BC65"/>
  <c i="15" r="BG84"/>
  <c r="F32"/>
  <c i="1" r="BB65"/>
  <c i="15" r="BF84"/>
  <c r="J31"/>
  <c i="1" r="AW65"/>
  <c i="15" r="F31"/>
  <c i="1" r="BA65"/>
  <c i="15" r="T84"/>
  <c r="T83"/>
  <c r="T82"/>
  <c r="T81"/>
  <c r="R84"/>
  <c r="R83"/>
  <c r="R82"/>
  <c r="R81"/>
  <c r="P84"/>
  <c r="P83"/>
  <c r="P82"/>
  <c r="P81"/>
  <c i="1" r="AU65"/>
  <c i="15" r="BK84"/>
  <c r="BK83"/>
  <c r="J83"/>
  <c r="BK82"/>
  <c r="J82"/>
  <c r="BK81"/>
  <c r="J81"/>
  <c r="J56"/>
  <c r="J27"/>
  <c i="1" r="AG65"/>
  <c i="15" r="J84"/>
  <c r="BE84"/>
  <c r="J30"/>
  <c i="1" r="AV65"/>
  <c i="15" r="F30"/>
  <c i="1" r="AZ65"/>
  <c i="15" r="J58"/>
  <c r="J57"/>
  <c r="F75"/>
  <c r="E73"/>
  <c r="F49"/>
  <c r="E47"/>
  <c r="J36"/>
  <c r="J21"/>
  <c r="E21"/>
  <c r="J77"/>
  <c r="J51"/>
  <c r="J20"/>
  <c r="J18"/>
  <c r="E18"/>
  <c r="F78"/>
  <c r="F52"/>
  <c r="J17"/>
  <c r="J15"/>
  <c r="E15"/>
  <c r="F77"/>
  <c r="F51"/>
  <c r="J14"/>
  <c r="J12"/>
  <c r="J75"/>
  <c r="J49"/>
  <c r="E7"/>
  <c r="E71"/>
  <c r="E45"/>
  <c i="1" r="AY64"/>
  <c r="AX64"/>
  <c i="14" r="BI190"/>
  <c r="BH190"/>
  <c r="BG190"/>
  <c r="BF190"/>
  <c r="T190"/>
  <c r="T189"/>
  <c r="R190"/>
  <c r="R189"/>
  <c r="P190"/>
  <c r="P189"/>
  <c r="BK190"/>
  <c r="BK189"/>
  <c r="J189"/>
  <c r="J190"/>
  <c r="BE190"/>
  <c r="J63"/>
  <c r="BI186"/>
  <c r="BH186"/>
  <c r="BG186"/>
  <c r="BF186"/>
  <c r="T186"/>
  <c r="T185"/>
  <c r="R186"/>
  <c r="R185"/>
  <c r="P186"/>
  <c r="P185"/>
  <c r="BK186"/>
  <c r="BK185"/>
  <c r="J185"/>
  <c r="J186"/>
  <c r="BE186"/>
  <c r="J62"/>
  <c r="BI183"/>
  <c r="BH183"/>
  <c r="BG183"/>
  <c r="BF183"/>
  <c r="T183"/>
  <c r="R183"/>
  <c r="P183"/>
  <c r="BK183"/>
  <c r="J183"/>
  <c r="BE183"/>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4"/>
  <c r="BH174"/>
  <c r="BG174"/>
  <c r="BF174"/>
  <c r="T174"/>
  <c r="R174"/>
  <c r="P174"/>
  <c r="BK174"/>
  <c r="J174"/>
  <c r="BE174"/>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58"/>
  <c r="BH158"/>
  <c r="BG158"/>
  <c r="BF158"/>
  <c r="T158"/>
  <c r="R158"/>
  <c r="P158"/>
  <c r="BK158"/>
  <c r="J158"/>
  <c r="BE158"/>
  <c r="BI157"/>
  <c r="BH157"/>
  <c r="BG157"/>
  <c r="BF157"/>
  <c r="T157"/>
  <c r="R157"/>
  <c r="P157"/>
  <c r="BK157"/>
  <c r="J157"/>
  <c r="BE157"/>
  <c r="BI154"/>
  <c r="BH154"/>
  <c r="BG154"/>
  <c r="BF154"/>
  <c r="T154"/>
  <c r="R154"/>
  <c r="P154"/>
  <c r="BK154"/>
  <c r="J154"/>
  <c r="BE154"/>
  <c r="BI153"/>
  <c r="BH153"/>
  <c r="BG153"/>
  <c r="BF153"/>
  <c r="T153"/>
  <c r="R153"/>
  <c r="P153"/>
  <c r="BK153"/>
  <c r="J153"/>
  <c r="BE153"/>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T128"/>
  <c r="R129"/>
  <c r="R128"/>
  <c r="P129"/>
  <c r="P128"/>
  <c r="BK129"/>
  <c r="BK128"/>
  <c r="J128"/>
  <c r="J129"/>
  <c r="BE129"/>
  <c r="J61"/>
  <c r="BI126"/>
  <c r="BH126"/>
  <c r="BG126"/>
  <c r="BF126"/>
  <c r="T126"/>
  <c r="R126"/>
  <c r="P126"/>
  <c r="BK126"/>
  <c r="J126"/>
  <c r="BE126"/>
  <c r="BI124"/>
  <c r="BH124"/>
  <c r="BG124"/>
  <c r="BF124"/>
  <c r="T124"/>
  <c r="T123"/>
  <c r="R124"/>
  <c r="R123"/>
  <c r="P124"/>
  <c r="P123"/>
  <c r="BK124"/>
  <c r="BK123"/>
  <c r="J123"/>
  <c r="J124"/>
  <c r="BE124"/>
  <c r="J60"/>
  <c r="BI120"/>
  <c r="BH120"/>
  <c r="BG120"/>
  <c r="BF120"/>
  <c r="T120"/>
  <c r="T119"/>
  <c r="R120"/>
  <c r="R119"/>
  <c r="P120"/>
  <c r="P119"/>
  <c r="BK120"/>
  <c r="BK119"/>
  <c r="J119"/>
  <c r="J120"/>
  <c r="BE120"/>
  <c r="J59"/>
  <c r="BI117"/>
  <c r="BH117"/>
  <c r="BG117"/>
  <c r="BF117"/>
  <c r="T117"/>
  <c r="R117"/>
  <c r="P117"/>
  <c r="BK117"/>
  <c r="J117"/>
  <c r="BE117"/>
  <c r="BI115"/>
  <c r="BH115"/>
  <c r="BG115"/>
  <c r="BF115"/>
  <c r="T115"/>
  <c r="R115"/>
  <c r="P115"/>
  <c r="BK115"/>
  <c r="J115"/>
  <c r="BE115"/>
  <c r="BI112"/>
  <c r="BH112"/>
  <c r="BG112"/>
  <c r="BF112"/>
  <c r="T112"/>
  <c r="R112"/>
  <c r="P112"/>
  <c r="BK112"/>
  <c r="J112"/>
  <c r="BE112"/>
  <c r="BI110"/>
  <c r="BH110"/>
  <c r="BG110"/>
  <c r="BF110"/>
  <c r="T110"/>
  <c r="R110"/>
  <c r="P110"/>
  <c r="BK110"/>
  <c r="J110"/>
  <c r="BE110"/>
  <c r="BI107"/>
  <c r="BH107"/>
  <c r="BG107"/>
  <c r="BF107"/>
  <c r="T107"/>
  <c r="R107"/>
  <c r="P107"/>
  <c r="BK107"/>
  <c r="J107"/>
  <c r="BE107"/>
  <c r="BI105"/>
  <c r="BH105"/>
  <c r="BG105"/>
  <c r="BF105"/>
  <c r="T105"/>
  <c r="R105"/>
  <c r="P105"/>
  <c r="BK105"/>
  <c r="J105"/>
  <c r="BE105"/>
  <c r="BI102"/>
  <c r="BH102"/>
  <c r="BG102"/>
  <c r="BF102"/>
  <c r="T102"/>
  <c r="R102"/>
  <c r="P102"/>
  <c r="BK102"/>
  <c r="J102"/>
  <c r="BE102"/>
  <c r="BI100"/>
  <c r="BH100"/>
  <c r="BG100"/>
  <c r="BF100"/>
  <c r="T100"/>
  <c r="R100"/>
  <c r="P100"/>
  <c r="BK100"/>
  <c r="J100"/>
  <c r="BE100"/>
  <c r="BI97"/>
  <c r="BH97"/>
  <c r="BG97"/>
  <c r="BF97"/>
  <c r="T97"/>
  <c r="R97"/>
  <c r="P97"/>
  <c r="BK97"/>
  <c r="J97"/>
  <c r="BE97"/>
  <c r="BI96"/>
  <c r="BH96"/>
  <c r="BG96"/>
  <c r="BF96"/>
  <c r="T96"/>
  <c r="R96"/>
  <c r="P96"/>
  <c r="BK96"/>
  <c r="J96"/>
  <c r="BE96"/>
  <c r="BI95"/>
  <c r="BH95"/>
  <c r="BG95"/>
  <c r="BF95"/>
  <c r="T95"/>
  <c r="R95"/>
  <c r="P95"/>
  <c r="BK95"/>
  <c r="J95"/>
  <c r="BE95"/>
  <c r="BI93"/>
  <c r="BH93"/>
  <c r="BG93"/>
  <c r="BF93"/>
  <c r="T93"/>
  <c r="R93"/>
  <c r="P93"/>
  <c r="BK93"/>
  <c r="J93"/>
  <c r="BE93"/>
  <c r="BI91"/>
  <c r="BH91"/>
  <c r="BG91"/>
  <c r="BF91"/>
  <c r="T91"/>
  <c r="R91"/>
  <c r="P91"/>
  <c r="BK91"/>
  <c r="J91"/>
  <c r="BE91"/>
  <c r="BI88"/>
  <c r="BH88"/>
  <c r="BG88"/>
  <c r="BF88"/>
  <c r="T88"/>
  <c r="R88"/>
  <c r="P88"/>
  <c r="BK88"/>
  <c r="J88"/>
  <c r="BE88"/>
  <c r="BI86"/>
  <c r="F34"/>
  <c i="1" r="BD64"/>
  <c i="14" r="BH86"/>
  <c r="F33"/>
  <c i="1" r="BC64"/>
  <c i="14" r="BG86"/>
  <c r="F32"/>
  <c i="1" r="BB64"/>
  <c i="14" r="BF86"/>
  <c r="J31"/>
  <c i="1" r="AW64"/>
  <c i="14" r="F31"/>
  <c i="1" r="BA64"/>
  <c i="14" r="T86"/>
  <c r="T85"/>
  <c r="T84"/>
  <c r="T83"/>
  <c r="R86"/>
  <c r="R85"/>
  <c r="R84"/>
  <c r="R83"/>
  <c r="P86"/>
  <c r="P85"/>
  <c r="P84"/>
  <c r="P83"/>
  <c i="1" r="AU64"/>
  <c i="14" r="BK86"/>
  <c r="BK85"/>
  <c r="J85"/>
  <c r="BK84"/>
  <c r="J84"/>
  <c r="BK83"/>
  <c r="J83"/>
  <c r="J56"/>
  <c r="J27"/>
  <c i="1" r="AG64"/>
  <c i="14" r="J86"/>
  <c r="BE86"/>
  <c r="J30"/>
  <c i="1" r="AV64"/>
  <c i="14" r="F30"/>
  <c i="1" r="AZ64"/>
  <c i="14" r="J58"/>
  <c r="J57"/>
  <c r="F77"/>
  <c r="E75"/>
  <c r="F49"/>
  <c r="E47"/>
  <c r="J36"/>
  <c r="J21"/>
  <c r="E21"/>
  <c r="J79"/>
  <c r="J51"/>
  <c r="J20"/>
  <c r="J18"/>
  <c r="E18"/>
  <c r="F80"/>
  <c r="F52"/>
  <c r="J17"/>
  <c r="J15"/>
  <c r="E15"/>
  <c r="F79"/>
  <c r="F51"/>
  <c r="J14"/>
  <c r="J12"/>
  <c r="J77"/>
  <c r="J49"/>
  <c r="E7"/>
  <c r="E73"/>
  <c r="E45"/>
  <c i="1" r="AY63"/>
  <c r="AX63"/>
  <c i="13" r="BI190"/>
  <c r="BH190"/>
  <c r="BG190"/>
  <c r="BF190"/>
  <c r="T190"/>
  <c r="T189"/>
  <c r="T188"/>
  <c r="R190"/>
  <c r="R189"/>
  <c r="R188"/>
  <c r="P190"/>
  <c r="P189"/>
  <c r="P188"/>
  <c r="BK190"/>
  <c r="BK189"/>
  <c r="J189"/>
  <c r="BK188"/>
  <c r="J188"/>
  <c r="J190"/>
  <c r="BE190"/>
  <c r="J65"/>
  <c r="J64"/>
  <c r="BI186"/>
  <c r="BH186"/>
  <c r="BG186"/>
  <c r="BF186"/>
  <c r="T186"/>
  <c r="T185"/>
  <c r="R186"/>
  <c r="R185"/>
  <c r="P186"/>
  <c r="P185"/>
  <c r="BK186"/>
  <c r="BK185"/>
  <c r="J185"/>
  <c r="J186"/>
  <c r="BE186"/>
  <c r="J63"/>
  <c r="BI184"/>
  <c r="BH184"/>
  <c r="BG184"/>
  <c r="BF184"/>
  <c r="T184"/>
  <c r="R184"/>
  <c r="P184"/>
  <c r="BK184"/>
  <c r="J184"/>
  <c r="BE184"/>
  <c r="BI182"/>
  <c r="BH182"/>
  <c r="BG182"/>
  <c r="BF182"/>
  <c r="T182"/>
  <c r="R182"/>
  <c r="P182"/>
  <c r="BK182"/>
  <c r="J182"/>
  <c r="BE182"/>
  <c r="BI180"/>
  <c r="BH180"/>
  <c r="BG180"/>
  <c r="BF180"/>
  <c r="T180"/>
  <c r="R180"/>
  <c r="P180"/>
  <c r="BK180"/>
  <c r="J180"/>
  <c r="BE180"/>
  <c r="BI179"/>
  <c r="BH179"/>
  <c r="BG179"/>
  <c r="BF179"/>
  <c r="T179"/>
  <c r="R179"/>
  <c r="P179"/>
  <c r="BK179"/>
  <c r="J179"/>
  <c r="BE179"/>
  <c r="BI177"/>
  <c r="BH177"/>
  <c r="BG177"/>
  <c r="BF177"/>
  <c r="T177"/>
  <c r="R177"/>
  <c r="P177"/>
  <c r="BK177"/>
  <c r="J177"/>
  <c r="BE177"/>
  <c r="BI169"/>
  <c r="BH169"/>
  <c r="BG169"/>
  <c r="BF169"/>
  <c r="T169"/>
  <c r="R169"/>
  <c r="P169"/>
  <c r="BK169"/>
  <c r="J169"/>
  <c r="BE169"/>
  <c r="BI167"/>
  <c r="BH167"/>
  <c r="BG167"/>
  <c r="BF167"/>
  <c r="T167"/>
  <c r="R167"/>
  <c r="P167"/>
  <c r="BK167"/>
  <c r="J167"/>
  <c r="BE167"/>
  <c r="BI159"/>
  <c r="BH159"/>
  <c r="BG159"/>
  <c r="BF159"/>
  <c r="T159"/>
  <c r="R159"/>
  <c r="P159"/>
  <c r="BK159"/>
  <c r="J159"/>
  <c r="BE159"/>
  <c r="BI157"/>
  <c r="BH157"/>
  <c r="BG157"/>
  <c r="BF157"/>
  <c r="T157"/>
  <c r="R157"/>
  <c r="P157"/>
  <c r="BK157"/>
  <c r="J157"/>
  <c r="BE157"/>
  <c r="BI156"/>
  <c r="BH156"/>
  <c r="BG156"/>
  <c r="BF156"/>
  <c r="T156"/>
  <c r="R156"/>
  <c r="P156"/>
  <c r="BK156"/>
  <c r="J156"/>
  <c r="BE156"/>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T134"/>
  <c r="R135"/>
  <c r="R134"/>
  <c r="P135"/>
  <c r="P134"/>
  <c r="BK135"/>
  <c r="BK134"/>
  <c r="J134"/>
  <c r="J135"/>
  <c r="BE135"/>
  <c r="J62"/>
  <c r="BI131"/>
  <c r="BH131"/>
  <c r="BG131"/>
  <c r="BF131"/>
  <c r="T131"/>
  <c r="R131"/>
  <c r="P131"/>
  <c r="BK131"/>
  <c r="J131"/>
  <c r="BE131"/>
  <c r="BI129"/>
  <c r="BH129"/>
  <c r="BG129"/>
  <c r="BF129"/>
  <c r="T129"/>
  <c r="R129"/>
  <c r="P129"/>
  <c r="BK129"/>
  <c r="J129"/>
  <c r="BE129"/>
  <c r="BI127"/>
  <c r="BH127"/>
  <c r="BG127"/>
  <c r="BF127"/>
  <c r="T127"/>
  <c r="T126"/>
  <c r="R127"/>
  <c r="R126"/>
  <c r="P127"/>
  <c r="P126"/>
  <c r="BK127"/>
  <c r="BK126"/>
  <c r="J126"/>
  <c r="J127"/>
  <c r="BE127"/>
  <c r="J61"/>
  <c r="BI123"/>
  <c r="BH123"/>
  <c r="BG123"/>
  <c r="BF123"/>
  <c r="T123"/>
  <c r="T122"/>
  <c r="R123"/>
  <c r="R122"/>
  <c r="P123"/>
  <c r="P122"/>
  <c r="BK123"/>
  <c r="BK122"/>
  <c r="J122"/>
  <c r="J123"/>
  <c r="BE123"/>
  <c r="J60"/>
  <c r="BI121"/>
  <c r="BH121"/>
  <c r="BG121"/>
  <c r="BF121"/>
  <c r="T121"/>
  <c r="T120"/>
  <c r="R121"/>
  <c r="R120"/>
  <c r="P121"/>
  <c r="P120"/>
  <c r="BK121"/>
  <c r="BK120"/>
  <c r="J120"/>
  <c r="J121"/>
  <c r="BE121"/>
  <c r="J59"/>
  <c r="BI116"/>
  <c r="BH116"/>
  <c r="BG116"/>
  <c r="BF116"/>
  <c r="T116"/>
  <c r="R116"/>
  <c r="P116"/>
  <c r="BK116"/>
  <c r="J116"/>
  <c r="BE116"/>
  <c r="BI114"/>
  <c r="BH114"/>
  <c r="BG114"/>
  <c r="BF114"/>
  <c r="T114"/>
  <c r="R114"/>
  <c r="P114"/>
  <c r="BK114"/>
  <c r="J114"/>
  <c r="BE114"/>
  <c r="BI111"/>
  <c r="BH111"/>
  <c r="BG111"/>
  <c r="BF111"/>
  <c r="T111"/>
  <c r="R111"/>
  <c r="P111"/>
  <c r="BK111"/>
  <c r="J111"/>
  <c r="BE111"/>
  <c r="BI109"/>
  <c r="BH109"/>
  <c r="BG109"/>
  <c r="BF109"/>
  <c r="T109"/>
  <c r="R109"/>
  <c r="P109"/>
  <c r="BK109"/>
  <c r="J109"/>
  <c r="BE109"/>
  <c r="BI106"/>
  <c r="BH106"/>
  <c r="BG106"/>
  <c r="BF106"/>
  <c r="T106"/>
  <c r="R106"/>
  <c r="P106"/>
  <c r="BK106"/>
  <c r="J106"/>
  <c r="BE106"/>
  <c r="BI104"/>
  <c r="BH104"/>
  <c r="BG104"/>
  <c r="BF104"/>
  <c r="T104"/>
  <c r="R104"/>
  <c r="P104"/>
  <c r="BK104"/>
  <c r="J104"/>
  <c r="BE104"/>
  <c r="BI101"/>
  <c r="BH101"/>
  <c r="BG101"/>
  <c r="BF101"/>
  <c r="T101"/>
  <c r="R101"/>
  <c r="P101"/>
  <c r="BK101"/>
  <c r="J101"/>
  <c r="BE101"/>
  <c r="BI100"/>
  <c r="BH100"/>
  <c r="BG100"/>
  <c r="BF100"/>
  <c r="T100"/>
  <c r="R100"/>
  <c r="P100"/>
  <c r="BK100"/>
  <c r="J100"/>
  <c r="BE100"/>
  <c r="BI99"/>
  <c r="BH99"/>
  <c r="BG99"/>
  <c r="BF99"/>
  <c r="T99"/>
  <c r="R99"/>
  <c r="P99"/>
  <c r="BK99"/>
  <c r="J99"/>
  <c r="BE99"/>
  <c r="BI97"/>
  <c r="BH97"/>
  <c r="BG97"/>
  <c r="BF97"/>
  <c r="T97"/>
  <c r="R97"/>
  <c r="P97"/>
  <c r="BK97"/>
  <c r="J97"/>
  <c r="BE97"/>
  <c r="BI95"/>
  <c r="BH95"/>
  <c r="BG95"/>
  <c r="BF95"/>
  <c r="T95"/>
  <c r="R95"/>
  <c r="P95"/>
  <c r="BK95"/>
  <c r="J95"/>
  <c r="BE95"/>
  <c r="BI92"/>
  <c r="BH92"/>
  <c r="BG92"/>
  <c r="BF92"/>
  <c r="T92"/>
  <c r="R92"/>
  <c r="P92"/>
  <c r="BK92"/>
  <c r="J92"/>
  <c r="BE92"/>
  <c r="BI90"/>
  <c r="BH90"/>
  <c r="BG90"/>
  <c r="BF90"/>
  <c r="T90"/>
  <c r="R90"/>
  <c r="P90"/>
  <c r="BK90"/>
  <c r="J90"/>
  <c r="BE90"/>
  <c r="BI88"/>
  <c r="F34"/>
  <c i="1" r="BD63"/>
  <c i="13" r="BH88"/>
  <c r="F33"/>
  <c i="1" r="BC63"/>
  <c i="13" r="BG88"/>
  <c r="F32"/>
  <c i="1" r="BB63"/>
  <c i="13" r="BF88"/>
  <c r="J31"/>
  <c i="1" r="AW63"/>
  <c i="13" r="F31"/>
  <c i="1" r="BA63"/>
  <c i="13" r="T88"/>
  <c r="T87"/>
  <c r="T86"/>
  <c r="T85"/>
  <c r="R88"/>
  <c r="R87"/>
  <c r="R86"/>
  <c r="R85"/>
  <c r="P88"/>
  <c r="P87"/>
  <c r="P86"/>
  <c r="P85"/>
  <c i="1" r="AU63"/>
  <c i="13" r="BK88"/>
  <c r="BK87"/>
  <c r="J87"/>
  <c r="BK86"/>
  <c r="J86"/>
  <c r="BK85"/>
  <c r="J85"/>
  <c r="J56"/>
  <c r="J27"/>
  <c i="1" r="AG63"/>
  <c i="13" r="J88"/>
  <c r="BE88"/>
  <c r="J30"/>
  <c i="1" r="AV63"/>
  <c i="13" r="F30"/>
  <c i="1" r="AZ63"/>
  <c i="13" r="J58"/>
  <c r="J57"/>
  <c r="F79"/>
  <c r="E77"/>
  <c r="F49"/>
  <c r="E47"/>
  <c r="J36"/>
  <c r="J21"/>
  <c r="E21"/>
  <c r="J81"/>
  <c r="J51"/>
  <c r="J20"/>
  <c r="J18"/>
  <c r="E18"/>
  <c r="F82"/>
  <c r="F52"/>
  <c r="J17"/>
  <c r="J15"/>
  <c r="E15"/>
  <c r="F81"/>
  <c r="F51"/>
  <c r="J14"/>
  <c r="J12"/>
  <c r="J79"/>
  <c r="J49"/>
  <c r="E7"/>
  <c r="E75"/>
  <c r="E45"/>
  <c i="1" r="AY62"/>
  <c r="AX62"/>
  <c i="12" r="BI154"/>
  <c r="BH154"/>
  <c r="BG154"/>
  <c r="BF154"/>
  <c r="T154"/>
  <c r="T153"/>
  <c r="R154"/>
  <c r="R153"/>
  <c r="P154"/>
  <c r="P153"/>
  <c r="BK154"/>
  <c r="BK153"/>
  <c r="J153"/>
  <c r="J154"/>
  <c r="BE154"/>
  <c r="J63"/>
  <c r="BI152"/>
  <c r="BH152"/>
  <c r="BG152"/>
  <c r="BF152"/>
  <c r="T152"/>
  <c r="R152"/>
  <c r="P152"/>
  <c r="BK152"/>
  <c r="J152"/>
  <c r="BE152"/>
  <c r="BI150"/>
  <c r="BH150"/>
  <c r="BG150"/>
  <c r="BF150"/>
  <c r="T150"/>
  <c r="R150"/>
  <c r="P150"/>
  <c r="BK150"/>
  <c r="J150"/>
  <c r="BE150"/>
  <c r="BI149"/>
  <c r="BH149"/>
  <c r="BG149"/>
  <c r="BF149"/>
  <c r="T149"/>
  <c r="R149"/>
  <c r="P149"/>
  <c r="BK149"/>
  <c r="J149"/>
  <c r="BE149"/>
  <c r="BI147"/>
  <c r="BH147"/>
  <c r="BG147"/>
  <c r="BF147"/>
  <c r="T147"/>
  <c r="R147"/>
  <c r="P147"/>
  <c r="BK147"/>
  <c r="J147"/>
  <c r="BE147"/>
  <c r="BI145"/>
  <c r="BH145"/>
  <c r="BG145"/>
  <c r="BF145"/>
  <c r="T145"/>
  <c r="R145"/>
  <c r="P145"/>
  <c r="BK145"/>
  <c r="J145"/>
  <c r="BE145"/>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7"/>
  <c r="BH127"/>
  <c r="BG127"/>
  <c r="BF127"/>
  <c r="T127"/>
  <c r="T126"/>
  <c r="R127"/>
  <c r="R126"/>
  <c r="P127"/>
  <c r="P126"/>
  <c r="BK127"/>
  <c r="BK126"/>
  <c r="J126"/>
  <c r="J127"/>
  <c r="BE127"/>
  <c r="J62"/>
  <c r="BI123"/>
  <c r="BH123"/>
  <c r="BG123"/>
  <c r="BF123"/>
  <c r="T123"/>
  <c r="R123"/>
  <c r="P123"/>
  <c r="BK123"/>
  <c r="J123"/>
  <c r="BE123"/>
  <c r="BI121"/>
  <c r="BH121"/>
  <c r="BG121"/>
  <c r="BF121"/>
  <c r="T121"/>
  <c r="R121"/>
  <c r="P121"/>
  <c r="BK121"/>
  <c r="J121"/>
  <c r="BE121"/>
  <c r="BI119"/>
  <c r="BH119"/>
  <c r="BG119"/>
  <c r="BF119"/>
  <c r="T119"/>
  <c r="T118"/>
  <c r="R119"/>
  <c r="R118"/>
  <c r="P119"/>
  <c r="P118"/>
  <c r="BK119"/>
  <c r="BK118"/>
  <c r="J118"/>
  <c r="J119"/>
  <c r="BE119"/>
  <c r="J61"/>
  <c r="BI116"/>
  <c r="BH116"/>
  <c r="BG116"/>
  <c r="BF116"/>
  <c r="T116"/>
  <c r="T115"/>
  <c r="R116"/>
  <c r="R115"/>
  <c r="P116"/>
  <c r="P115"/>
  <c r="BK116"/>
  <c r="BK115"/>
  <c r="J115"/>
  <c r="J116"/>
  <c r="BE116"/>
  <c r="J60"/>
  <c r="BI114"/>
  <c r="BH114"/>
  <c r="BG114"/>
  <c r="BF114"/>
  <c r="T114"/>
  <c r="T113"/>
  <c r="R114"/>
  <c r="R113"/>
  <c r="P114"/>
  <c r="P113"/>
  <c r="BK114"/>
  <c r="BK113"/>
  <c r="J113"/>
  <c r="J114"/>
  <c r="BE114"/>
  <c r="J59"/>
  <c r="BI109"/>
  <c r="BH109"/>
  <c r="BG109"/>
  <c r="BF109"/>
  <c r="T109"/>
  <c r="R109"/>
  <c r="P109"/>
  <c r="BK109"/>
  <c r="J109"/>
  <c r="BE109"/>
  <c r="BI107"/>
  <c r="BH107"/>
  <c r="BG107"/>
  <c r="BF107"/>
  <c r="T107"/>
  <c r="R107"/>
  <c r="P107"/>
  <c r="BK107"/>
  <c r="J107"/>
  <c r="BE107"/>
  <c r="BI104"/>
  <c r="BH104"/>
  <c r="BG104"/>
  <c r="BF104"/>
  <c r="T104"/>
  <c r="R104"/>
  <c r="P104"/>
  <c r="BK104"/>
  <c r="J104"/>
  <c r="BE104"/>
  <c r="BI102"/>
  <c r="BH102"/>
  <c r="BG102"/>
  <c r="BF102"/>
  <c r="T102"/>
  <c r="R102"/>
  <c r="P102"/>
  <c r="BK102"/>
  <c r="J102"/>
  <c r="BE102"/>
  <c r="BI99"/>
  <c r="BH99"/>
  <c r="BG99"/>
  <c r="BF99"/>
  <c r="T99"/>
  <c r="R99"/>
  <c r="P99"/>
  <c r="BK99"/>
  <c r="J99"/>
  <c r="BE99"/>
  <c r="BI97"/>
  <c r="BH97"/>
  <c r="BG97"/>
  <c r="BF97"/>
  <c r="T97"/>
  <c r="R97"/>
  <c r="P97"/>
  <c r="BK97"/>
  <c r="J97"/>
  <c r="BE97"/>
  <c r="BI94"/>
  <c r="BH94"/>
  <c r="BG94"/>
  <c r="BF94"/>
  <c r="T94"/>
  <c r="R94"/>
  <c r="P94"/>
  <c r="BK94"/>
  <c r="J94"/>
  <c r="BE94"/>
  <c r="BI93"/>
  <c r="BH93"/>
  <c r="BG93"/>
  <c r="BF93"/>
  <c r="T93"/>
  <c r="R93"/>
  <c r="P93"/>
  <c r="BK93"/>
  <c r="J93"/>
  <c r="BE93"/>
  <c r="BI91"/>
  <c r="BH91"/>
  <c r="BG91"/>
  <c r="BF91"/>
  <c r="T91"/>
  <c r="R91"/>
  <c r="P91"/>
  <c r="BK91"/>
  <c r="J91"/>
  <c r="BE91"/>
  <c r="BI88"/>
  <c r="BH88"/>
  <c r="BG88"/>
  <c r="BF88"/>
  <c r="T88"/>
  <c r="R88"/>
  <c r="P88"/>
  <c r="BK88"/>
  <c r="J88"/>
  <c r="BE88"/>
  <c r="BI86"/>
  <c r="F34"/>
  <c i="1" r="BD62"/>
  <c i="12" r="BH86"/>
  <c r="F33"/>
  <c i="1" r="BC62"/>
  <c i="12" r="BG86"/>
  <c r="F32"/>
  <c i="1" r="BB62"/>
  <c i="12" r="BF86"/>
  <c r="J31"/>
  <c i="1" r="AW62"/>
  <c i="12" r="F31"/>
  <c i="1" r="BA62"/>
  <c i="12" r="T86"/>
  <c r="T85"/>
  <c r="T84"/>
  <c r="T83"/>
  <c r="R86"/>
  <c r="R85"/>
  <c r="R84"/>
  <c r="R83"/>
  <c r="P86"/>
  <c r="P85"/>
  <c r="P84"/>
  <c r="P83"/>
  <c i="1" r="AU62"/>
  <c i="12" r="BK86"/>
  <c r="BK85"/>
  <c r="J85"/>
  <c r="BK84"/>
  <c r="J84"/>
  <c r="BK83"/>
  <c r="J83"/>
  <c r="J56"/>
  <c r="J27"/>
  <c i="1" r="AG62"/>
  <c i="12" r="J86"/>
  <c r="BE86"/>
  <c r="J30"/>
  <c i="1" r="AV62"/>
  <c i="12" r="F30"/>
  <c i="1" r="AZ62"/>
  <c i="12" r="J58"/>
  <c r="J57"/>
  <c r="F77"/>
  <c r="E75"/>
  <c r="F49"/>
  <c r="E47"/>
  <c r="J36"/>
  <c r="J21"/>
  <c r="E21"/>
  <c r="J79"/>
  <c r="J51"/>
  <c r="J20"/>
  <c r="J18"/>
  <c r="E18"/>
  <c r="F80"/>
  <c r="F52"/>
  <c r="J17"/>
  <c r="J15"/>
  <c r="E15"/>
  <c r="F79"/>
  <c r="F51"/>
  <c r="J14"/>
  <c r="J12"/>
  <c r="J77"/>
  <c r="J49"/>
  <c r="E7"/>
  <c r="E73"/>
  <c r="E45"/>
  <c i="1" r="AY61"/>
  <c r="AX61"/>
  <c i="11" r="BI179"/>
  <c r="BH179"/>
  <c r="BG179"/>
  <c r="BF179"/>
  <c r="T179"/>
  <c r="T178"/>
  <c r="R179"/>
  <c r="R178"/>
  <c r="P179"/>
  <c r="P178"/>
  <c r="BK179"/>
  <c r="BK178"/>
  <c r="J178"/>
  <c r="J179"/>
  <c r="BE179"/>
  <c r="J63"/>
  <c r="BI176"/>
  <c r="BH176"/>
  <c r="BG176"/>
  <c r="BF176"/>
  <c r="T176"/>
  <c r="R176"/>
  <c r="P176"/>
  <c r="BK176"/>
  <c r="J176"/>
  <c r="BE176"/>
  <c r="BI174"/>
  <c r="BH174"/>
  <c r="BG174"/>
  <c r="BF174"/>
  <c r="T174"/>
  <c r="R174"/>
  <c r="P174"/>
  <c r="BK174"/>
  <c r="J174"/>
  <c r="BE174"/>
  <c r="BI172"/>
  <c r="BH172"/>
  <c r="BG172"/>
  <c r="BF172"/>
  <c r="T172"/>
  <c r="R172"/>
  <c r="P172"/>
  <c r="BK172"/>
  <c r="J172"/>
  <c r="BE172"/>
  <c r="BI171"/>
  <c r="BH171"/>
  <c r="BG171"/>
  <c r="BF171"/>
  <c r="T171"/>
  <c r="R171"/>
  <c r="P171"/>
  <c r="BK171"/>
  <c r="J171"/>
  <c r="BE171"/>
  <c r="BI169"/>
  <c r="BH169"/>
  <c r="BG169"/>
  <c r="BF169"/>
  <c r="T169"/>
  <c r="R169"/>
  <c r="P169"/>
  <c r="BK169"/>
  <c r="J169"/>
  <c r="BE169"/>
  <c r="BI166"/>
  <c r="BH166"/>
  <c r="BG166"/>
  <c r="BF166"/>
  <c r="T166"/>
  <c r="R166"/>
  <c r="P166"/>
  <c r="BK166"/>
  <c r="J166"/>
  <c r="BE166"/>
  <c r="BI158"/>
  <c r="BH158"/>
  <c r="BG158"/>
  <c r="BF158"/>
  <c r="T158"/>
  <c r="R158"/>
  <c r="P158"/>
  <c r="BK158"/>
  <c r="J158"/>
  <c r="BE158"/>
  <c r="BI156"/>
  <c r="BH156"/>
  <c r="BG156"/>
  <c r="BF156"/>
  <c r="T156"/>
  <c r="R156"/>
  <c r="P156"/>
  <c r="BK156"/>
  <c r="J156"/>
  <c r="BE156"/>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T129"/>
  <c r="R130"/>
  <c r="R129"/>
  <c r="P130"/>
  <c r="P129"/>
  <c r="BK130"/>
  <c r="BK129"/>
  <c r="J129"/>
  <c r="J130"/>
  <c r="BE130"/>
  <c r="J62"/>
  <c r="BI126"/>
  <c r="BH126"/>
  <c r="BG126"/>
  <c r="BF126"/>
  <c r="T126"/>
  <c r="R126"/>
  <c r="P126"/>
  <c r="BK126"/>
  <c r="J126"/>
  <c r="BE126"/>
  <c r="BI124"/>
  <c r="BH124"/>
  <c r="BG124"/>
  <c r="BF124"/>
  <c r="T124"/>
  <c r="R124"/>
  <c r="P124"/>
  <c r="BK124"/>
  <c r="J124"/>
  <c r="BE124"/>
  <c r="BI122"/>
  <c r="BH122"/>
  <c r="BG122"/>
  <c r="BF122"/>
  <c r="T122"/>
  <c r="T121"/>
  <c r="R122"/>
  <c r="R121"/>
  <c r="P122"/>
  <c r="P121"/>
  <c r="BK122"/>
  <c r="BK121"/>
  <c r="J121"/>
  <c r="J122"/>
  <c r="BE122"/>
  <c r="J61"/>
  <c r="BI118"/>
  <c r="BH118"/>
  <c r="BG118"/>
  <c r="BF118"/>
  <c r="T118"/>
  <c r="T117"/>
  <c r="R118"/>
  <c r="R117"/>
  <c r="P118"/>
  <c r="P117"/>
  <c r="BK118"/>
  <c r="BK117"/>
  <c r="J117"/>
  <c r="J118"/>
  <c r="BE118"/>
  <c r="J60"/>
  <c r="BI116"/>
  <c r="BH116"/>
  <c r="BG116"/>
  <c r="BF116"/>
  <c r="T116"/>
  <c r="T115"/>
  <c r="R116"/>
  <c r="R115"/>
  <c r="P116"/>
  <c r="P115"/>
  <c r="BK116"/>
  <c r="BK115"/>
  <c r="J115"/>
  <c r="J116"/>
  <c r="BE116"/>
  <c r="J59"/>
  <c r="BI111"/>
  <c r="BH111"/>
  <c r="BG111"/>
  <c r="BF111"/>
  <c r="T111"/>
  <c r="R111"/>
  <c r="P111"/>
  <c r="BK111"/>
  <c r="J111"/>
  <c r="BE111"/>
  <c r="BI109"/>
  <c r="BH109"/>
  <c r="BG109"/>
  <c r="BF109"/>
  <c r="T109"/>
  <c r="R109"/>
  <c r="P109"/>
  <c r="BK109"/>
  <c r="J109"/>
  <c r="BE109"/>
  <c r="BI106"/>
  <c r="BH106"/>
  <c r="BG106"/>
  <c r="BF106"/>
  <c r="T106"/>
  <c r="R106"/>
  <c r="P106"/>
  <c r="BK106"/>
  <c r="J106"/>
  <c r="BE106"/>
  <c r="BI104"/>
  <c r="BH104"/>
  <c r="BG104"/>
  <c r="BF104"/>
  <c r="T104"/>
  <c r="R104"/>
  <c r="P104"/>
  <c r="BK104"/>
  <c r="J104"/>
  <c r="BE104"/>
  <c r="BI101"/>
  <c r="BH101"/>
  <c r="BG101"/>
  <c r="BF101"/>
  <c r="T101"/>
  <c r="R101"/>
  <c r="P101"/>
  <c r="BK101"/>
  <c r="J101"/>
  <c r="BE101"/>
  <c r="BI99"/>
  <c r="BH99"/>
  <c r="BG99"/>
  <c r="BF99"/>
  <c r="T99"/>
  <c r="R99"/>
  <c r="P99"/>
  <c r="BK99"/>
  <c r="J99"/>
  <c r="BE99"/>
  <c r="BI96"/>
  <c r="BH96"/>
  <c r="BG96"/>
  <c r="BF96"/>
  <c r="T96"/>
  <c r="R96"/>
  <c r="P96"/>
  <c r="BK96"/>
  <c r="J96"/>
  <c r="BE96"/>
  <c r="BI95"/>
  <c r="BH95"/>
  <c r="BG95"/>
  <c r="BF95"/>
  <c r="T95"/>
  <c r="R95"/>
  <c r="P95"/>
  <c r="BK95"/>
  <c r="J95"/>
  <c r="BE95"/>
  <c r="BI93"/>
  <c r="BH93"/>
  <c r="BG93"/>
  <c r="BF93"/>
  <c r="T93"/>
  <c r="R93"/>
  <c r="P93"/>
  <c r="BK93"/>
  <c r="J93"/>
  <c r="BE93"/>
  <c r="BI90"/>
  <c r="BH90"/>
  <c r="BG90"/>
  <c r="BF90"/>
  <c r="T90"/>
  <c r="R90"/>
  <c r="P90"/>
  <c r="BK90"/>
  <c r="J90"/>
  <c r="BE90"/>
  <c r="BI88"/>
  <c r="BH88"/>
  <c r="BG88"/>
  <c r="BF88"/>
  <c r="T88"/>
  <c r="R88"/>
  <c r="P88"/>
  <c r="BK88"/>
  <c r="J88"/>
  <c r="BE88"/>
  <c r="BI86"/>
  <c r="F34"/>
  <c i="1" r="BD61"/>
  <c i="11" r="BH86"/>
  <c r="F33"/>
  <c i="1" r="BC61"/>
  <c i="11" r="BG86"/>
  <c r="F32"/>
  <c i="1" r="BB61"/>
  <c i="11" r="BF86"/>
  <c r="J31"/>
  <c i="1" r="AW61"/>
  <c i="11" r="F31"/>
  <c i="1" r="BA61"/>
  <c i="11" r="T86"/>
  <c r="T85"/>
  <c r="T84"/>
  <c r="T83"/>
  <c r="R86"/>
  <c r="R85"/>
  <c r="R84"/>
  <c r="R83"/>
  <c r="P86"/>
  <c r="P85"/>
  <c r="P84"/>
  <c r="P83"/>
  <c i="1" r="AU61"/>
  <c i="11" r="BK86"/>
  <c r="BK85"/>
  <c r="J85"/>
  <c r="BK84"/>
  <c r="J84"/>
  <c r="BK83"/>
  <c r="J83"/>
  <c r="J56"/>
  <c r="J27"/>
  <c i="1" r="AG61"/>
  <c i="11" r="J86"/>
  <c r="BE86"/>
  <c r="J30"/>
  <c i="1" r="AV61"/>
  <c i="11" r="F30"/>
  <c i="1" r="AZ61"/>
  <c i="11" r="J58"/>
  <c r="J57"/>
  <c r="F77"/>
  <c r="E75"/>
  <c r="F49"/>
  <c r="E47"/>
  <c r="J36"/>
  <c r="J21"/>
  <c r="E21"/>
  <c r="J79"/>
  <c r="J51"/>
  <c r="J20"/>
  <c r="J18"/>
  <c r="E18"/>
  <c r="F80"/>
  <c r="F52"/>
  <c r="J17"/>
  <c r="J15"/>
  <c r="E15"/>
  <c r="F79"/>
  <c r="F51"/>
  <c r="J14"/>
  <c r="J12"/>
  <c r="J77"/>
  <c r="J49"/>
  <c r="E7"/>
  <c r="E73"/>
  <c r="E45"/>
  <c i="1" r="AY60"/>
  <c r="AX60"/>
  <c i="10" r="BI151"/>
  <c r="BH151"/>
  <c r="BG151"/>
  <c r="BF151"/>
  <c r="T151"/>
  <c r="T150"/>
  <c r="R151"/>
  <c r="R150"/>
  <c r="P151"/>
  <c r="P150"/>
  <c r="BK151"/>
  <c r="BK150"/>
  <c r="J150"/>
  <c r="J151"/>
  <c r="BE151"/>
  <c r="J62"/>
  <c r="BI149"/>
  <c r="BH149"/>
  <c r="BG149"/>
  <c r="BF149"/>
  <c r="T149"/>
  <c r="R149"/>
  <c r="P149"/>
  <c r="BK149"/>
  <c r="J149"/>
  <c r="BE149"/>
  <c r="BI148"/>
  <c r="BH148"/>
  <c r="BG148"/>
  <c r="BF148"/>
  <c r="T148"/>
  <c r="R148"/>
  <c r="P148"/>
  <c r="BK148"/>
  <c r="J148"/>
  <c r="BE148"/>
  <c r="BI146"/>
  <c r="BH146"/>
  <c r="BG146"/>
  <c r="BF146"/>
  <c r="T146"/>
  <c r="R146"/>
  <c r="P146"/>
  <c r="BK146"/>
  <c r="J146"/>
  <c r="BE146"/>
  <c r="BI143"/>
  <c r="BH143"/>
  <c r="BG143"/>
  <c r="BF143"/>
  <c r="T143"/>
  <c r="R143"/>
  <c r="P143"/>
  <c r="BK143"/>
  <c r="J143"/>
  <c r="BE143"/>
  <c r="BI135"/>
  <c r="BH135"/>
  <c r="BG135"/>
  <c r="BF135"/>
  <c r="T135"/>
  <c r="R135"/>
  <c r="P135"/>
  <c r="BK135"/>
  <c r="J135"/>
  <c r="BE135"/>
  <c r="BI133"/>
  <c r="BH133"/>
  <c r="BG133"/>
  <c r="BF133"/>
  <c r="T133"/>
  <c r="R133"/>
  <c r="P133"/>
  <c r="BK133"/>
  <c r="J133"/>
  <c r="BE133"/>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T123"/>
  <c r="R124"/>
  <c r="R123"/>
  <c r="P124"/>
  <c r="P123"/>
  <c r="BK124"/>
  <c r="BK123"/>
  <c r="J123"/>
  <c r="J124"/>
  <c r="BE124"/>
  <c r="J61"/>
  <c r="BI121"/>
  <c r="BH121"/>
  <c r="BG121"/>
  <c r="BF121"/>
  <c r="T121"/>
  <c r="T120"/>
  <c r="R121"/>
  <c r="R120"/>
  <c r="P121"/>
  <c r="P120"/>
  <c r="BK121"/>
  <c r="BK120"/>
  <c r="J120"/>
  <c r="J121"/>
  <c r="BE121"/>
  <c r="J60"/>
  <c r="BI118"/>
  <c r="BH118"/>
  <c r="BG118"/>
  <c r="BF118"/>
  <c r="T118"/>
  <c r="T117"/>
  <c r="R118"/>
  <c r="R117"/>
  <c r="P118"/>
  <c r="P117"/>
  <c r="BK118"/>
  <c r="BK117"/>
  <c r="J117"/>
  <c r="J118"/>
  <c r="BE118"/>
  <c r="J59"/>
  <c r="BI114"/>
  <c r="BH114"/>
  <c r="BG114"/>
  <c r="BF114"/>
  <c r="T114"/>
  <c r="R114"/>
  <c r="P114"/>
  <c r="BK114"/>
  <c r="J114"/>
  <c r="BE114"/>
  <c r="BI112"/>
  <c r="BH112"/>
  <c r="BG112"/>
  <c r="BF112"/>
  <c r="T112"/>
  <c r="R112"/>
  <c r="P112"/>
  <c r="BK112"/>
  <c r="J112"/>
  <c r="BE112"/>
  <c r="BI108"/>
  <c r="BH108"/>
  <c r="BG108"/>
  <c r="BF108"/>
  <c r="T108"/>
  <c r="R108"/>
  <c r="P108"/>
  <c r="BK108"/>
  <c r="J108"/>
  <c r="BE108"/>
  <c r="BI106"/>
  <c r="BH106"/>
  <c r="BG106"/>
  <c r="BF106"/>
  <c r="T106"/>
  <c r="R106"/>
  <c r="P106"/>
  <c r="BK106"/>
  <c r="J106"/>
  <c r="BE106"/>
  <c r="BI103"/>
  <c r="BH103"/>
  <c r="BG103"/>
  <c r="BF103"/>
  <c r="T103"/>
  <c r="R103"/>
  <c r="P103"/>
  <c r="BK103"/>
  <c r="J103"/>
  <c r="BE103"/>
  <c r="BI101"/>
  <c r="BH101"/>
  <c r="BG101"/>
  <c r="BF101"/>
  <c r="T101"/>
  <c r="R101"/>
  <c r="P101"/>
  <c r="BK101"/>
  <c r="J101"/>
  <c r="BE101"/>
  <c r="BI98"/>
  <c r="BH98"/>
  <c r="BG98"/>
  <c r="BF98"/>
  <c r="T98"/>
  <c r="R98"/>
  <c r="P98"/>
  <c r="BK98"/>
  <c r="J98"/>
  <c r="BE98"/>
  <c r="BI96"/>
  <c r="BH96"/>
  <c r="BG96"/>
  <c r="BF96"/>
  <c r="T96"/>
  <c r="R96"/>
  <c r="P96"/>
  <c r="BK96"/>
  <c r="J96"/>
  <c r="BE96"/>
  <c r="BI93"/>
  <c r="BH93"/>
  <c r="BG93"/>
  <c r="BF93"/>
  <c r="T93"/>
  <c r="R93"/>
  <c r="P93"/>
  <c r="BK93"/>
  <c r="J93"/>
  <c r="BE93"/>
  <c r="BI92"/>
  <c r="BH92"/>
  <c r="BG92"/>
  <c r="BF92"/>
  <c r="T92"/>
  <c r="R92"/>
  <c r="P92"/>
  <c r="BK92"/>
  <c r="J92"/>
  <c r="BE92"/>
  <c r="BI90"/>
  <c r="BH90"/>
  <c r="BG90"/>
  <c r="BF90"/>
  <c r="T90"/>
  <c r="R90"/>
  <c r="P90"/>
  <c r="BK90"/>
  <c r="J90"/>
  <c r="BE90"/>
  <c r="BI87"/>
  <c r="BH87"/>
  <c r="BG87"/>
  <c r="BF87"/>
  <c r="T87"/>
  <c r="R87"/>
  <c r="P87"/>
  <c r="BK87"/>
  <c r="J87"/>
  <c r="BE87"/>
  <c r="BI85"/>
  <c r="F34"/>
  <c i="1" r="BD60"/>
  <c i="10" r="BH85"/>
  <c r="F33"/>
  <c i="1" r="BC60"/>
  <c i="10" r="BG85"/>
  <c r="F32"/>
  <c i="1" r="BB60"/>
  <c i="10" r="BF85"/>
  <c r="J31"/>
  <c i="1" r="AW60"/>
  <c i="10" r="F31"/>
  <c i="1" r="BA60"/>
  <c i="10" r="T85"/>
  <c r="T84"/>
  <c r="T83"/>
  <c r="T82"/>
  <c r="R85"/>
  <c r="R84"/>
  <c r="R83"/>
  <c r="R82"/>
  <c r="P85"/>
  <c r="P84"/>
  <c r="P83"/>
  <c r="P82"/>
  <c i="1" r="AU60"/>
  <c i="10" r="BK85"/>
  <c r="BK84"/>
  <c r="J84"/>
  <c r="BK83"/>
  <c r="J83"/>
  <c r="BK82"/>
  <c r="J82"/>
  <c r="J56"/>
  <c r="J27"/>
  <c i="1" r="AG60"/>
  <c i="10" r="J85"/>
  <c r="BE85"/>
  <c r="J30"/>
  <c i="1" r="AV60"/>
  <c i="10" r="F30"/>
  <c i="1" r="AZ60"/>
  <c i="10" r="J58"/>
  <c r="J57"/>
  <c r="F76"/>
  <c r="E74"/>
  <c r="F49"/>
  <c r="E47"/>
  <c r="J36"/>
  <c r="J21"/>
  <c r="E21"/>
  <c r="J78"/>
  <c r="J51"/>
  <c r="J20"/>
  <c r="J18"/>
  <c r="E18"/>
  <c r="F79"/>
  <c r="F52"/>
  <c r="J17"/>
  <c r="J15"/>
  <c r="E15"/>
  <c r="F78"/>
  <c r="F51"/>
  <c r="J14"/>
  <c r="J12"/>
  <c r="J76"/>
  <c r="J49"/>
  <c r="E7"/>
  <c r="E72"/>
  <c r="E45"/>
  <c i="1" r="AY59"/>
  <c r="AX59"/>
  <c i="9" r="BI158"/>
  <c r="BH158"/>
  <c r="BG158"/>
  <c r="BF158"/>
  <c r="T158"/>
  <c r="T157"/>
  <c r="R158"/>
  <c r="R157"/>
  <c r="P158"/>
  <c r="P157"/>
  <c r="BK158"/>
  <c r="BK157"/>
  <c r="J157"/>
  <c r="J158"/>
  <c r="BE158"/>
  <c r="J62"/>
  <c r="BI156"/>
  <c r="BH156"/>
  <c r="BG156"/>
  <c r="BF156"/>
  <c r="T156"/>
  <c r="R156"/>
  <c r="P156"/>
  <c r="BK156"/>
  <c r="J156"/>
  <c r="BE156"/>
  <c r="BI155"/>
  <c r="BH155"/>
  <c r="BG155"/>
  <c r="BF155"/>
  <c r="T155"/>
  <c r="R155"/>
  <c r="P155"/>
  <c r="BK155"/>
  <c r="J155"/>
  <c r="BE155"/>
  <c r="BI153"/>
  <c r="BH153"/>
  <c r="BG153"/>
  <c r="BF153"/>
  <c r="T153"/>
  <c r="R153"/>
  <c r="P153"/>
  <c r="BK153"/>
  <c r="J153"/>
  <c r="BE153"/>
  <c r="BI150"/>
  <c r="BH150"/>
  <c r="BG150"/>
  <c r="BF150"/>
  <c r="T150"/>
  <c r="R150"/>
  <c r="P150"/>
  <c r="BK150"/>
  <c r="J150"/>
  <c r="BE150"/>
  <c r="BI142"/>
  <c r="BH142"/>
  <c r="BG142"/>
  <c r="BF142"/>
  <c r="T142"/>
  <c r="R142"/>
  <c r="P142"/>
  <c r="BK142"/>
  <c r="J142"/>
  <c r="BE142"/>
  <c r="BI140"/>
  <c r="BH140"/>
  <c r="BG140"/>
  <c r="BF140"/>
  <c r="T140"/>
  <c r="R140"/>
  <c r="P140"/>
  <c r="BK140"/>
  <c r="J140"/>
  <c r="BE140"/>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R133"/>
  <c r="P133"/>
  <c r="BK133"/>
  <c r="J133"/>
  <c r="BE133"/>
  <c r="BI131"/>
  <c r="BH131"/>
  <c r="BG131"/>
  <c r="BF131"/>
  <c r="T131"/>
  <c r="T130"/>
  <c r="R131"/>
  <c r="R130"/>
  <c r="P131"/>
  <c r="P130"/>
  <c r="BK131"/>
  <c r="BK130"/>
  <c r="J130"/>
  <c r="J131"/>
  <c r="BE131"/>
  <c r="J61"/>
  <c r="BI128"/>
  <c r="BH128"/>
  <c r="BG128"/>
  <c r="BF128"/>
  <c r="T128"/>
  <c r="T127"/>
  <c r="R128"/>
  <c r="R127"/>
  <c r="P128"/>
  <c r="P127"/>
  <c r="BK128"/>
  <c r="BK127"/>
  <c r="J127"/>
  <c r="J128"/>
  <c r="BE128"/>
  <c r="J60"/>
  <c r="BI125"/>
  <c r="BH125"/>
  <c r="BG125"/>
  <c r="BF125"/>
  <c r="T125"/>
  <c r="T124"/>
  <c r="R125"/>
  <c r="R124"/>
  <c r="P125"/>
  <c r="P124"/>
  <c r="BK125"/>
  <c r="BK124"/>
  <c r="J124"/>
  <c r="J125"/>
  <c r="BE125"/>
  <c r="J59"/>
  <c r="BI121"/>
  <c r="BH121"/>
  <c r="BG121"/>
  <c r="BF121"/>
  <c r="T121"/>
  <c r="R121"/>
  <c r="P121"/>
  <c r="BK121"/>
  <c r="J121"/>
  <c r="BE121"/>
  <c r="BI119"/>
  <c r="BH119"/>
  <c r="BG119"/>
  <c r="BF119"/>
  <c r="T119"/>
  <c r="R119"/>
  <c r="P119"/>
  <c r="BK119"/>
  <c r="J119"/>
  <c r="BE119"/>
  <c r="BI115"/>
  <c r="BH115"/>
  <c r="BG115"/>
  <c r="BF115"/>
  <c r="T115"/>
  <c r="R115"/>
  <c r="P115"/>
  <c r="BK115"/>
  <c r="J115"/>
  <c r="BE115"/>
  <c r="BI113"/>
  <c r="BH113"/>
  <c r="BG113"/>
  <c r="BF113"/>
  <c r="T113"/>
  <c r="R113"/>
  <c r="P113"/>
  <c r="BK113"/>
  <c r="J113"/>
  <c r="BE113"/>
  <c r="BI109"/>
  <c r="BH109"/>
  <c r="BG109"/>
  <c r="BF109"/>
  <c r="T109"/>
  <c r="R109"/>
  <c r="P109"/>
  <c r="BK109"/>
  <c r="J109"/>
  <c r="BE109"/>
  <c r="BI106"/>
  <c r="BH106"/>
  <c r="BG106"/>
  <c r="BF106"/>
  <c r="T106"/>
  <c r="R106"/>
  <c r="P106"/>
  <c r="BK106"/>
  <c r="J106"/>
  <c r="BE106"/>
  <c r="BI102"/>
  <c r="BH102"/>
  <c r="BG102"/>
  <c r="BF102"/>
  <c r="T102"/>
  <c r="R102"/>
  <c r="P102"/>
  <c r="BK102"/>
  <c r="J102"/>
  <c r="BE102"/>
  <c r="BI100"/>
  <c r="BH100"/>
  <c r="BG100"/>
  <c r="BF100"/>
  <c r="T100"/>
  <c r="R100"/>
  <c r="P100"/>
  <c r="BK100"/>
  <c r="J100"/>
  <c r="BE100"/>
  <c r="BI98"/>
  <c r="BH98"/>
  <c r="BG98"/>
  <c r="BF98"/>
  <c r="T98"/>
  <c r="R98"/>
  <c r="P98"/>
  <c r="BK98"/>
  <c r="J98"/>
  <c r="BE98"/>
  <c r="BI97"/>
  <c r="BH97"/>
  <c r="BG97"/>
  <c r="BF97"/>
  <c r="T97"/>
  <c r="R97"/>
  <c r="P97"/>
  <c r="BK97"/>
  <c r="J97"/>
  <c r="BE97"/>
  <c r="BI95"/>
  <c r="BH95"/>
  <c r="BG95"/>
  <c r="BF95"/>
  <c r="T95"/>
  <c r="R95"/>
  <c r="P95"/>
  <c r="BK95"/>
  <c r="J95"/>
  <c r="BE95"/>
  <c r="BI92"/>
  <c r="BH92"/>
  <c r="BG92"/>
  <c r="BF92"/>
  <c r="T92"/>
  <c r="R92"/>
  <c r="P92"/>
  <c r="BK92"/>
  <c r="J92"/>
  <c r="BE92"/>
  <c r="BI90"/>
  <c r="BH90"/>
  <c r="BG90"/>
  <c r="BF90"/>
  <c r="T90"/>
  <c r="R90"/>
  <c r="P90"/>
  <c r="BK90"/>
  <c r="J90"/>
  <c r="BE90"/>
  <c r="BI87"/>
  <c r="BH87"/>
  <c r="BG87"/>
  <c r="BF87"/>
  <c r="T87"/>
  <c r="R87"/>
  <c r="P87"/>
  <c r="BK87"/>
  <c r="J87"/>
  <c r="BE87"/>
  <c r="BI85"/>
  <c r="F34"/>
  <c i="1" r="BD59"/>
  <c i="9" r="BH85"/>
  <c r="F33"/>
  <c i="1" r="BC59"/>
  <c i="9" r="BG85"/>
  <c r="F32"/>
  <c i="1" r="BB59"/>
  <c i="9" r="BF85"/>
  <c r="J31"/>
  <c i="1" r="AW59"/>
  <c i="9" r="F31"/>
  <c i="1" r="BA59"/>
  <c i="9" r="T85"/>
  <c r="T84"/>
  <c r="T83"/>
  <c r="T82"/>
  <c r="R85"/>
  <c r="R84"/>
  <c r="R83"/>
  <c r="R82"/>
  <c r="P85"/>
  <c r="P84"/>
  <c r="P83"/>
  <c r="P82"/>
  <c i="1" r="AU59"/>
  <c i="9" r="BK85"/>
  <c r="BK84"/>
  <c r="J84"/>
  <c r="BK83"/>
  <c r="J83"/>
  <c r="BK82"/>
  <c r="J82"/>
  <c r="J56"/>
  <c r="J27"/>
  <c i="1" r="AG59"/>
  <c i="9" r="J85"/>
  <c r="BE85"/>
  <c r="J30"/>
  <c i="1" r="AV59"/>
  <c i="9" r="F30"/>
  <c i="1" r="AZ59"/>
  <c i="9" r="J58"/>
  <c r="J57"/>
  <c r="F76"/>
  <c r="E74"/>
  <c r="F49"/>
  <c r="E47"/>
  <c r="J36"/>
  <c r="J21"/>
  <c r="E21"/>
  <c r="J78"/>
  <c r="J51"/>
  <c r="J20"/>
  <c r="J18"/>
  <c r="E18"/>
  <c r="F79"/>
  <c r="F52"/>
  <c r="J17"/>
  <c r="J15"/>
  <c r="E15"/>
  <c r="F78"/>
  <c r="F51"/>
  <c r="J14"/>
  <c r="J12"/>
  <c r="J76"/>
  <c r="J49"/>
  <c r="E7"/>
  <c r="E72"/>
  <c r="E45"/>
  <c i="1" r="AY58"/>
  <c r="AX58"/>
  <c i="8" r="BI223"/>
  <c r="BH223"/>
  <c r="BG223"/>
  <c r="BF223"/>
  <c r="T223"/>
  <c r="R223"/>
  <c r="P223"/>
  <c r="BK223"/>
  <c r="J223"/>
  <c r="BE223"/>
  <c r="BI213"/>
  <c r="BH213"/>
  <c r="BG213"/>
  <c r="BF213"/>
  <c r="T213"/>
  <c r="R213"/>
  <c r="P213"/>
  <c r="BK213"/>
  <c r="J213"/>
  <c r="BE213"/>
  <c r="BI202"/>
  <c r="BH202"/>
  <c r="BG202"/>
  <c r="BF202"/>
  <c r="T202"/>
  <c r="R202"/>
  <c r="P202"/>
  <c r="BK202"/>
  <c r="J202"/>
  <c r="BE202"/>
  <c r="BI191"/>
  <c r="BH191"/>
  <c r="BG191"/>
  <c r="BF191"/>
  <c r="T191"/>
  <c r="R191"/>
  <c r="P191"/>
  <c r="BK191"/>
  <c r="J191"/>
  <c r="BE191"/>
  <c r="BI180"/>
  <c r="BH180"/>
  <c r="BG180"/>
  <c r="BF180"/>
  <c r="T180"/>
  <c r="R180"/>
  <c r="P180"/>
  <c r="BK180"/>
  <c r="J180"/>
  <c r="BE180"/>
  <c r="BI169"/>
  <c r="BH169"/>
  <c r="BG169"/>
  <c r="BF169"/>
  <c r="T169"/>
  <c r="R169"/>
  <c r="P169"/>
  <c r="BK169"/>
  <c r="J169"/>
  <c r="BE169"/>
  <c r="BI158"/>
  <c r="BH158"/>
  <c r="BG158"/>
  <c r="BF158"/>
  <c r="T158"/>
  <c r="R158"/>
  <c r="P158"/>
  <c r="BK158"/>
  <c r="J158"/>
  <c r="BE158"/>
  <c r="BI147"/>
  <c r="BH147"/>
  <c r="BG147"/>
  <c r="BF147"/>
  <c r="T147"/>
  <c r="R147"/>
  <c r="P147"/>
  <c r="BK147"/>
  <c r="J147"/>
  <c r="BE147"/>
  <c r="BI136"/>
  <c r="BH136"/>
  <c r="BG136"/>
  <c r="BF136"/>
  <c r="T136"/>
  <c r="R136"/>
  <c r="P136"/>
  <c r="BK136"/>
  <c r="J136"/>
  <c r="BE136"/>
  <c r="BI125"/>
  <c r="BH125"/>
  <c r="BG125"/>
  <c r="BF125"/>
  <c r="T125"/>
  <c r="R125"/>
  <c r="P125"/>
  <c r="BK125"/>
  <c r="J125"/>
  <c r="BE125"/>
  <c r="BI114"/>
  <c r="BH114"/>
  <c r="BG114"/>
  <c r="BF114"/>
  <c r="T114"/>
  <c r="R114"/>
  <c r="P114"/>
  <c r="BK114"/>
  <c r="J114"/>
  <c r="BE114"/>
  <c r="BI103"/>
  <c r="BH103"/>
  <c r="BG103"/>
  <c r="BF103"/>
  <c r="T103"/>
  <c r="R103"/>
  <c r="P103"/>
  <c r="BK103"/>
  <c r="J103"/>
  <c r="BE103"/>
  <c r="BI92"/>
  <c r="BH92"/>
  <c r="BG92"/>
  <c r="BF92"/>
  <c r="T92"/>
  <c r="R92"/>
  <c r="P92"/>
  <c r="BK92"/>
  <c r="J92"/>
  <c r="BE92"/>
  <c r="BI81"/>
  <c r="F34"/>
  <c i="1" r="BD58"/>
  <c i="8" r="BH81"/>
  <c r="F33"/>
  <c i="1" r="BC58"/>
  <c i="8" r="BG81"/>
  <c r="F32"/>
  <c i="1" r="BB58"/>
  <c i="8" r="BF81"/>
  <c r="J31"/>
  <c i="1" r="AW58"/>
  <c i="8" r="F31"/>
  <c i="1" r="BA58"/>
  <c i="8" r="T81"/>
  <c r="T80"/>
  <c r="T79"/>
  <c r="T78"/>
  <c r="R81"/>
  <c r="R80"/>
  <c r="R79"/>
  <c r="R78"/>
  <c r="P81"/>
  <c r="P80"/>
  <c r="P79"/>
  <c r="P78"/>
  <c i="1" r="AU58"/>
  <c i="8" r="BK81"/>
  <c r="BK80"/>
  <c r="J80"/>
  <c r="BK79"/>
  <c r="J79"/>
  <c r="BK78"/>
  <c r="J78"/>
  <c r="J56"/>
  <c r="J27"/>
  <c i="1" r="AG58"/>
  <c i="8" r="J81"/>
  <c r="BE81"/>
  <c r="J30"/>
  <c i="1" r="AV58"/>
  <c i="8" r="F30"/>
  <c i="1" r="AZ58"/>
  <c i="8" r="J58"/>
  <c r="J57"/>
  <c r="F72"/>
  <c r="E70"/>
  <c r="F49"/>
  <c r="E47"/>
  <c r="J36"/>
  <c r="J21"/>
  <c r="E21"/>
  <c r="J74"/>
  <c r="J51"/>
  <c r="J20"/>
  <c r="J18"/>
  <c r="E18"/>
  <c r="F75"/>
  <c r="F52"/>
  <c r="J17"/>
  <c r="J15"/>
  <c r="E15"/>
  <c r="F74"/>
  <c r="F51"/>
  <c r="J14"/>
  <c r="J12"/>
  <c r="J72"/>
  <c r="J49"/>
  <c r="E7"/>
  <c r="E68"/>
  <c r="E45"/>
  <c i="1" r="AY57"/>
  <c r="AX57"/>
  <c i="7" r="BI204"/>
  <c r="BH204"/>
  <c r="BG204"/>
  <c r="BF204"/>
  <c r="T204"/>
  <c r="T203"/>
  <c r="R204"/>
  <c r="R203"/>
  <c r="P204"/>
  <c r="P203"/>
  <c r="BK204"/>
  <c r="BK203"/>
  <c r="J203"/>
  <c r="J204"/>
  <c r="BE204"/>
  <c r="J62"/>
  <c r="BI200"/>
  <c r="BH200"/>
  <c r="BG200"/>
  <c r="BF200"/>
  <c r="T200"/>
  <c r="R200"/>
  <c r="P200"/>
  <c r="BK200"/>
  <c r="J200"/>
  <c r="BE200"/>
  <c r="BI196"/>
  <c r="BH196"/>
  <c r="BG196"/>
  <c r="BF196"/>
  <c r="T196"/>
  <c r="R196"/>
  <c r="P196"/>
  <c r="BK196"/>
  <c r="J196"/>
  <c r="BE196"/>
  <c r="BI193"/>
  <c r="BH193"/>
  <c r="BG193"/>
  <c r="BF193"/>
  <c r="T193"/>
  <c r="T192"/>
  <c r="R193"/>
  <c r="R192"/>
  <c r="P193"/>
  <c r="P192"/>
  <c r="BK193"/>
  <c r="BK192"/>
  <c r="J192"/>
  <c r="J193"/>
  <c r="BE193"/>
  <c r="J61"/>
  <c r="BI189"/>
  <c r="BH189"/>
  <c r="BG189"/>
  <c r="BF189"/>
  <c r="T189"/>
  <c r="R189"/>
  <c r="P189"/>
  <c r="BK189"/>
  <c r="J189"/>
  <c r="BE189"/>
  <c r="BI186"/>
  <c r="BH186"/>
  <c r="BG186"/>
  <c r="BF186"/>
  <c r="T186"/>
  <c r="R186"/>
  <c r="P186"/>
  <c r="BK186"/>
  <c r="J186"/>
  <c r="BE186"/>
  <c r="BI183"/>
  <c r="BH183"/>
  <c r="BG183"/>
  <c r="BF183"/>
  <c r="T183"/>
  <c r="R183"/>
  <c r="P183"/>
  <c r="BK183"/>
  <c r="J183"/>
  <c r="BE183"/>
  <c r="BI180"/>
  <c r="BH180"/>
  <c r="BG180"/>
  <c r="BF180"/>
  <c r="T180"/>
  <c r="R180"/>
  <c r="P180"/>
  <c r="BK180"/>
  <c r="J180"/>
  <c r="BE180"/>
  <c r="BI178"/>
  <c r="BH178"/>
  <c r="BG178"/>
  <c r="BF178"/>
  <c r="T178"/>
  <c r="T177"/>
  <c r="R178"/>
  <c r="R177"/>
  <c r="P178"/>
  <c r="P177"/>
  <c r="BK178"/>
  <c r="BK177"/>
  <c r="J177"/>
  <c r="J178"/>
  <c r="BE178"/>
  <c r="J60"/>
  <c r="BI173"/>
  <c r="BH173"/>
  <c r="BG173"/>
  <c r="BF173"/>
  <c r="T173"/>
  <c r="R173"/>
  <c r="P173"/>
  <c r="BK173"/>
  <c r="J173"/>
  <c r="BE173"/>
  <c r="BI169"/>
  <c r="BH169"/>
  <c r="BG169"/>
  <c r="BF169"/>
  <c r="T169"/>
  <c r="R169"/>
  <c r="P169"/>
  <c r="BK169"/>
  <c r="J169"/>
  <c r="BE169"/>
  <c r="BI165"/>
  <c r="BH165"/>
  <c r="BG165"/>
  <c r="BF165"/>
  <c r="T165"/>
  <c r="R165"/>
  <c r="P165"/>
  <c r="BK165"/>
  <c r="J165"/>
  <c r="BE165"/>
  <c r="BI162"/>
  <c r="BH162"/>
  <c r="BG162"/>
  <c r="BF162"/>
  <c r="T162"/>
  <c r="R162"/>
  <c r="P162"/>
  <c r="BK162"/>
  <c r="J162"/>
  <c r="BE162"/>
  <c r="BI158"/>
  <c r="BH158"/>
  <c r="BG158"/>
  <c r="BF158"/>
  <c r="T158"/>
  <c r="R158"/>
  <c r="P158"/>
  <c r="BK158"/>
  <c r="J158"/>
  <c r="BE158"/>
  <c r="BI156"/>
  <c r="BH156"/>
  <c r="BG156"/>
  <c r="BF156"/>
  <c r="T156"/>
  <c r="R156"/>
  <c r="P156"/>
  <c r="BK156"/>
  <c r="J156"/>
  <c r="BE156"/>
  <c r="BI151"/>
  <c r="BH151"/>
  <c r="BG151"/>
  <c r="BF151"/>
  <c r="T151"/>
  <c r="R151"/>
  <c r="P151"/>
  <c r="BK151"/>
  <c r="J151"/>
  <c r="BE151"/>
  <c r="BI147"/>
  <c r="BH147"/>
  <c r="BG147"/>
  <c r="BF147"/>
  <c r="T147"/>
  <c r="R147"/>
  <c r="P147"/>
  <c r="BK147"/>
  <c r="J147"/>
  <c r="BE147"/>
  <c r="BI139"/>
  <c r="BH139"/>
  <c r="BG139"/>
  <c r="BF139"/>
  <c r="T139"/>
  <c r="R139"/>
  <c r="P139"/>
  <c r="BK139"/>
  <c r="J139"/>
  <c r="BE139"/>
  <c r="BI135"/>
  <c r="BH135"/>
  <c r="BG135"/>
  <c r="BF135"/>
  <c r="T135"/>
  <c r="R135"/>
  <c r="P135"/>
  <c r="BK135"/>
  <c r="J135"/>
  <c r="BE135"/>
  <c r="BI131"/>
  <c r="BH131"/>
  <c r="BG131"/>
  <c r="BF131"/>
  <c r="T131"/>
  <c r="T130"/>
  <c r="R131"/>
  <c r="R130"/>
  <c r="P131"/>
  <c r="P130"/>
  <c r="BK131"/>
  <c r="BK130"/>
  <c r="J130"/>
  <c r="J131"/>
  <c r="BE131"/>
  <c r="J59"/>
  <c r="BI127"/>
  <c r="BH127"/>
  <c r="BG127"/>
  <c r="BF127"/>
  <c r="T127"/>
  <c r="R127"/>
  <c r="P127"/>
  <c r="BK127"/>
  <c r="J127"/>
  <c r="BE127"/>
  <c r="BI123"/>
  <c r="BH123"/>
  <c r="BG123"/>
  <c r="BF123"/>
  <c r="T123"/>
  <c r="R123"/>
  <c r="P123"/>
  <c r="BK123"/>
  <c r="J123"/>
  <c r="BE123"/>
  <c r="BI120"/>
  <c r="BH120"/>
  <c r="BG120"/>
  <c r="BF120"/>
  <c r="T120"/>
  <c r="R120"/>
  <c r="P120"/>
  <c r="BK120"/>
  <c r="J120"/>
  <c r="BE120"/>
  <c r="BI116"/>
  <c r="BH116"/>
  <c r="BG116"/>
  <c r="BF116"/>
  <c r="T116"/>
  <c r="R116"/>
  <c r="P116"/>
  <c r="BK116"/>
  <c r="J116"/>
  <c r="BE116"/>
  <c r="BI113"/>
  <c r="BH113"/>
  <c r="BG113"/>
  <c r="BF113"/>
  <c r="T113"/>
  <c r="R113"/>
  <c r="P113"/>
  <c r="BK113"/>
  <c r="J113"/>
  <c r="BE113"/>
  <c r="BI109"/>
  <c r="BH109"/>
  <c r="BG109"/>
  <c r="BF109"/>
  <c r="T109"/>
  <c r="R109"/>
  <c r="P109"/>
  <c r="BK109"/>
  <c r="J109"/>
  <c r="BE109"/>
  <c r="BI104"/>
  <c r="BH104"/>
  <c r="BG104"/>
  <c r="BF104"/>
  <c r="T104"/>
  <c r="R104"/>
  <c r="P104"/>
  <c r="BK104"/>
  <c r="J104"/>
  <c r="BE104"/>
  <c r="BI101"/>
  <c r="BH101"/>
  <c r="BG101"/>
  <c r="BF101"/>
  <c r="T101"/>
  <c r="R101"/>
  <c r="P101"/>
  <c r="BK101"/>
  <c r="J101"/>
  <c r="BE101"/>
  <c r="BI98"/>
  <c r="BH98"/>
  <c r="BG98"/>
  <c r="BF98"/>
  <c r="T98"/>
  <c r="R98"/>
  <c r="P98"/>
  <c r="BK98"/>
  <c r="J98"/>
  <c r="BE98"/>
  <c r="BI93"/>
  <c r="BH93"/>
  <c r="BG93"/>
  <c r="BF93"/>
  <c r="T93"/>
  <c r="R93"/>
  <c r="P93"/>
  <c r="BK93"/>
  <c r="J93"/>
  <c r="BE93"/>
  <c r="BI90"/>
  <c r="BH90"/>
  <c r="BG90"/>
  <c r="BF90"/>
  <c r="T90"/>
  <c r="R90"/>
  <c r="P90"/>
  <c r="BK90"/>
  <c r="J90"/>
  <c r="BE90"/>
  <c r="BI85"/>
  <c r="F34"/>
  <c i="1" r="BD57"/>
  <c i="7" r="BH85"/>
  <c r="F33"/>
  <c i="1" r="BC57"/>
  <c i="7" r="BG85"/>
  <c r="F32"/>
  <c i="1" r="BB57"/>
  <c i="7" r="BF85"/>
  <c r="J31"/>
  <c i="1" r="AW57"/>
  <c i="7" r="F31"/>
  <c i="1" r="BA57"/>
  <c i="7" r="T85"/>
  <c r="T84"/>
  <c r="T83"/>
  <c r="T82"/>
  <c r="R85"/>
  <c r="R84"/>
  <c r="R83"/>
  <c r="R82"/>
  <c r="P85"/>
  <c r="P84"/>
  <c r="P83"/>
  <c r="P82"/>
  <c i="1" r="AU57"/>
  <c i="7" r="BK85"/>
  <c r="BK84"/>
  <c r="J84"/>
  <c r="BK83"/>
  <c r="J83"/>
  <c r="BK82"/>
  <c r="J82"/>
  <c r="J56"/>
  <c r="J27"/>
  <c i="1" r="AG57"/>
  <c i="7" r="J85"/>
  <c r="BE85"/>
  <c r="J30"/>
  <c i="1" r="AV57"/>
  <c i="7" r="F30"/>
  <c i="1" r="AZ57"/>
  <c i="7" r="J58"/>
  <c r="J57"/>
  <c r="F76"/>
  <c r="E74"/>
  <c r="F49"/>
  <c r="E47"/>
  <c r="J36"/>
  <c r="J21"/>
  <c r="E21"/>
  <c r="J78"/>
  <c r="J51"/>
  <c r="J20"/>
  <c r="J18"/>
  <c r="E18"/>
  <c r="F79"/>
  <c r="F52"/>
  <c r="J17"/>
  <c r="J15"/>
  <c r="E15"/>
  <c r="F78"/>
  <c r="F51"/>
  <c r="J14"/>
  <c r="J12"/>
  <c r="J76"/>
  <c r="J49"/>
  <c r="E7"/>
  <c r="E72"/>
  <c r="E45"/>
  <c i="1" r="AY56"/>
  <c r="AX56"/>
  <c i="6" r="BI455"/>
  <c r="BH455"/>
  <c r="BG455"/>
  <c r="BF455"/>
  <c r="T455"/>
  <c r="T454"/>
  <c r="R455"/>
  <c r="R454"/>
  <c r="P455"/>
  <c r="P454"/>
  <c r="BK455"/>
  <c r="BK454"/>
  <c r="J454"/>
  <c r="J455"/>
  <c r="BE455"/>
  <c r="J66"/>
  <c r="BI451"/>
  <c r="BH451"/>
  <c r="BG451"/>
  <c r="BF451"/>
  <c r="T451"/>
  <c r="R451"/>
  <c r="P451"/>
  <c r="BK451"/>
  <c r="J451"/>
  <c r="BE451"/>
  <c r="BI448"/>
  <c r="BH448"/>
  <c r="BG448"/>
  <c r="BF448"/>
  <c r="T448"/>
  <c r="R448"/>
  <c r="P448"/>
  <c r="BK448"/>
  <c r="J448"/>
  <c r="BE448"/>
  <c r="BI444"/>
  <c r="BH444"/>
  <c r="BG444"/>
  <c r="BF444"/>
  <c r="T444"/>
  <c r="R444"/>
  <c r="P444"/>
  <c r="BK444"/>
  <c r="J444"/>
  <c r="BE444"/>
  <c r="BI441"/>
  <c r="BH441"/>
  <c r="BG441"/>
  <c r="BF441"/>
  <c r="T441"/>
  <c r="T440"/>
  <c r="R441"/>
  <c r="R440"/>
  <c r="P441"/>
  <c r="P440"/>
  <c r="BK441"/>
  <c r="BK440"/>
  <c r="J440"/>
  <c r="J441"/>
  <c r="BE441"/>
  <c r="J65"/>
  <c r="BI437"/>
  <c r="BH437"/>
  <c r="BG437"/>
  <c r="BF437"/>
  <c r="T437"/>
  <c r="R437"/>
  <c r="P437"/>
  <c r="BK437"/>
  <c r="J437"/>
  <c r="BE437"/>
  <c r="BI430"/>
  <c r="BH430"/>
  <c r="BG430"/>
  <c r="BF430"/>
  <c r="T430"/>
  <c r="R430"/>
  <c r="P430"/>
  <c r="BK430"/>
  <c r="J430"/>
  <c r="BE430"/>
  <c r="BI423"/>
  <c r="BH423"/>
  <c r="BG423"/>
  <c r="BF423"/>
  <c r="T423"/>
  <c r="R423"/>
  <c r="P423"/>
  <c r="BK423"/>
  <c r="J423"/>
  <c r="BE423"/>
  <c r="BI416"/>
  <c r="BH416"/>
  <c r="BG416"/>
  <c r="BF416"/>
  <c r="T416"/>
  <c r="R416"/>
  <c r="P416"/>
  <c r="BK416"/>
  <c r="J416"/>
  <c r="BE416"/>
  <c r="BI414"/>
  <c r="BH414"/>
  <c r="BG414"/>
  <c r="BF414"/>
  <c r="T414"/>
  <c r="R414"/>
  <c r="P414"/>
  <c r="BK414"/>
  <c r="J414"/>
  <c r="BE414"/>
  <c r="BI410"/>
  <c r="BH410"/>
  <c r="BG410"/>
  <c r="BF410"/>
  <c r="T410"/>
  <c r="R410"/>
  <c r="P410"/>
  <c r="BK410"/>
  <c r="J410"/>
  <c r="BE410"/>
  <c r="BI407"/>
  <c r="BH407"/>
  <c r="BG407"/>
  <c r="BF407"/>
  <c r="T407"/>
  <c r="R407"/>
  <c r="P407"/>
  <c r="BK407"/>
  <c r="J407"/>
  <c r="BE407"/>
  <c r="BI400"/>
  <c r="BH400"/>
  <c r="BG400"/>
  <c r="BF400"/>
  <c r="T400"/>
  <c r="R400"/>
  <c r="P400"/>
  <c r="BK400"/>
  <c r="J400"/>
  <c r="BE400"/>
  <c r="BI387"/>
  <c r="BH387"/>
  <c r="BG387"/>
  <c r="BF387"/>
  <c r="T387"/>
  <c r="R387"/>
  <c r="P387"/>
  <c r="BK387"/>
  <c r="J387"/>
  <c r="BE387"/>
  <c r="BI384"/>
  <c r="BH384"/>
  <c r="BG384"/>
  <c r="BF384"/>
  <c r="T384"/>
  <c r="R384"/>
  <c r="P384"/>
  <c r="BK384"/>
  <c r="J384"/>
  <c r="BE384"/>
  <c r="BI381"/>
  <c r="BH381"/>
  <c r="BG381"/>
  <c r="BF381"/>
  <c r="T381"/>
  <c r="R381"/>
  <c r="P381"/>
  <c r="BK381"/>
  <c r="J381"/>
  <c r="BE381"/>
  <c r="BI378"/>
  <c r="BH378"/>
  <c r="BG378"/>
  <c r="BF378"/>
  <c r="T378"/>
  <c r="R378"/>
  <c r="P378"/>
  <c r="BK378"/>
  <c r="J378"/>
  <c r="BE378"/>
  <c r="BI375"/>
  <c r="BH375"/>
  <c r="BG375"/>
  <c r="BF375"/>
  <c r="T375"/>
  <c r="R375"/>
  <c r="P375"/>
  <c r="BK375"/>
  <c r="J375"/>
  <c r="BE375"/>
  <c r="BI370"/>
  <c r="BH370"/>
  <c r="BG370"/>
  <c r="BF370"/>
  <c r="T370"/>
  <c r="R370"/>
  <c r="P370"/>
  <c r="BK370"/>
  <c r="J370"/>
  <c r="BE370"/>
  <c r="BI367"/>
  <c r="BH367"/>
  <c r="BG367"/>
  <c r="BF367"/>
  <c r="T367"/>
  <c r="R367"/>
  <c r="P367"/>
  <c r="BK367"/>
  <c r="J367"/>
  <c r="BE367"/>
  <c r="BI357"/>
  <c r="BH357"/>
  <c r="BG357"/>
  <c r="BF357"/>
  <c r="T357"/>
  <c r="R357"/>
  <c r="P357"/>
  <c r="BK357"/>
  <c r="J357"/>
  <c r="BE357"/>
  <c r="BI354"/>
  <c r="BH354"/>
  <c r="BG354"/>
  <c r="BF354"/>
  <c r="T354"/>
  <c r="R354"/>
  <c r="P354"/>
  <c r="BK354"/>
  <c r="J354"/>
  <c r="BE354"/>
  <c r="BI351"/>
  <c r="BH351"/>
  <c r="BG351"/>
  <c r="BF351"/>
  <c r="T351"/>
  <c r="R351"/>
  <c r="P351"/>
  <c r="BK351"/>
  <c r="J351"/>
  <c r="BE351"/>
  <c r="BI345"/>
  <c r="BH345"/>
  <c r="BG345"/>
  <c r="BF345"/>
  <c r="T345"/>
  <c r="R345"/>
  <c r="P345"/>
  <c r="BK345"/>
  <c r="J345"/>
  <c r="BE345"/>
  <c r="BI342"/>
  <c r="BH342"/>
  <c r="BG342"/>
  <c r="BF342"/>
  <c r="T342"/>
  <c r="R342"/>
  <c r="P342"/>
  <c r="BK342"/>
  <c r="J342"/>
  <c r="BE342"/>
  <c r="BI337"/>
  <c r="BH337"/>
  <c r="BG337"/>
  <c r="BF337"/>
  <c r="T337"/>
  <c r="R337"/>
  <c r="P337"/>
  <c r="BK337"/>
  <c r="J337"/>
  <c r="BE337"/>
  <c r="BI334"/>
  <c r="BH334"/>
  <c r="BG334"/>
  <c r="BF334"/>
  <c r="T334"/>
  <c r="R334"/>
  <c r="P334"/>
  <c r="BK334"/>
  <c r="J334"/>
  <c r="BE334"/>
  <c r="BI324"/>
  <c r="BH324"/>
  <c r="BG324"/>
  <c r="BF324"/>
  <c r="T324"/>
  <c r="R324"/>
  <c r="P324"/>
  <c r="BK324"/>
  <c r="J324"/>
  <c r="BE324"/>
  <c r="BI321"/>
  <c r="BH321"/>
  <c r="BG321"/>
  <c r="BF321"/>
  <c r="T321"/>
  <c r="R321"/>
  <c r="P321"/>
  <c r="BK321"/>
  <c r="J321"/>
  <c r="BE321"/>
  <c r="BI318"/>
  <c r="BH318"/>
  <c r="BG318"/>
  <c r="BF318"/>
  <c r="T318"/>
  <c r="R318"/>
  <c r="P318"/>
  <c r="BK318"/>
  <c r="J318"/>
  <c r="BE318"/>
  <c r="BI312"/>
  <c r="BH312"/>
  <c r="BG312"/>
  <c r="BF312"/>
  <c r="T312"/>
  <c r="R312"/>
  <c r="P312"/>
  <c r="BK312"/>
  <c r="J312"/>
  <c r="BE312"/>
  <c r="BI309"/>
  <c r="BH309"/>
  <c r="BG309"/>
  <c r="BF309"/>
  <c r="T309"/>
  <c r="R309"/>
  <c r="P309"/>
  <c r="BK309"/>
  <c r="J309"/>
  <c r="BE309"/>
  <c r="BI308"/>
  <c r="BH308"/>
  <c r="BG308"/>
  <c r="BF308"/>
  <c r="T308"/>
  <c r="R308"/>
  <c r="P308"/>
  <c r="BK308"/>
  <c r="J308"/>
  <c r="BE308"/>
  <c r="BI303"/>
  <c r="BH303"/>
  <c r="BG303"/>
  <c r="BF303"/>
  <c r="T303"/>
  <c r="R303"/>
  <c r="P303"/>
  <c r="BK303"/>
  <c r="J303"/>
  <c r="BE303"/>
  <c r="BI301"/>
  <c r="BH301"/>
  <c r="BG301"/>
  <c r="BF301"/>
  <c r="T301"/>
  <c r="R301"/>
  <c r="P301"/>
  <c r="BK301"/>
  <c r="J301"/>
  <c r="BE301"/>
  <c r="BI299"/>
  <c r="BH299"/>
  <c r="BG299"/>
  <c r="BF299"/>
  <c r="T299"/>
  <c r="R299"/>
  <c r="P299"/>
  <c r="BK299"/>
  <c r="J299"/>
  <c r="BE299"/>
  <c r="BI297"/>
  <c r="BH297"/>
  <c r="BG297"/>
  <c r="BF297"/>
  <c r="T297"/>
  <c r="R297"/>
  <c r="P297"/>
  <c r="BK297"/>
  <c r="J297"/>
  <c r="BE297"/>
  <c r="BI295"/>
  <c r="BH295"/>
  <c r="BG295"/>
  <c r="BF295"/>
  <c r="T295"/>
  <c r="R295"/>
  <c r="P295"/>
  <c r="BK295"/>
  <c r="J295"/>
  <c r="BE295"/>
  <c r="BI293"/>
  <c r="BH293"/>
  <c r="BG293"/>
  <c r="BF293"/>
  <c r="T293"/>
  <c r="R293"/>
  <c r="P293"/>
  <c r="BK293"/>
  <c r="J293"/>
  <c r="BE293"/>
  <c r="BI291"/>
  <c r="BH291"/>
  <c r="BG291"/>
  <c r="BF291"/>
  <c r="T291"/>
  <c r="R291"/>
  <c r="P291"/>
  <c r="BK291"/>
  <c r="J291"/>
  <c r="BE291"/>
  <c r="BI286"/>
  <c r="BH286"/>
  <c r="BG286"/>
  <c r="BF286"/>
  <c r="T286"/>
  <c r="T285"/>
  <c r="R286"/>
  <c r="R285"/>
  <c r="P286"/>
  <c r="P285"/>
  <c r="BK286"/>
  <c r="BK285"/>
  <c r="J285"/>
  <c r="J286"/>
  <c r="BE286"/>
  <c r="J64"/>
  <c r="BI283"/>
  <c r="BH283"/>
  <c r="BG283"/>
  <c r="BF283"/>
  <c r="T283"/>
  <c r="R283"/>
  <c r="P283"/>
  <c r="BK283"/>
  <c r="J283"/>
  <c r="BE283"/>
  <c r="BI281"/>
  <c r="BH281"/>
  <c r="BG281"/>
  <c r="BF281"/>
  <c r="T281"/>
  <c r="R281"/>
  <c r="P281"/>
  <c r="BK281"/>
  <c r="J281"/>
  <c r="BE281"/>
  <c r="BI279"/>
  <c r="BH279"/>
  <c r="BG279"/>
  <c r="BF279"/>
  <c r="T279"/>
  <c r="T278"/>
  <c r="R279"/>
  <c r="R278"/>
  <c r="P279"/>
  <c r="P278"/>
  <c r="BK279"/>
  <c r="BK278"/>
  <c r="J278"/>
  <c r="J279"/>
  <c r="BE279"/>
  <c r="J63"/>
  <c r="BI275"/>
  <c r="BH275"/>
  <c r="BG275"/>
  <c r="BF275"/>
  <c r="T275"/>
  <c r="R275"/>
  <c r="P275"/>
  <c r="BK275"/>
  <c r="J275"/>
  <c r="BE275"/>
  <c r="BI272"/>
  <c r="BH272"/>
  <c r="BG272"/>
  <c r="BF272"/>
  <c r="T272"/>
  <c r="R272"/>
  <c r="P272"/>
  <c r="BK272"/>
  <c r="J272"/>
  <c r="BE272"/>
  <c r="BI269"/>
  <c r="BH269"/>
  <c r="BG269"/>
  <c r="BF269"/>
  <c r="T269"/>
  <c r="R269"/>
  <c r="P269"/>
  <c r="BK269"/>
  <c r="J269"/>
  <c r="BE269"/>
  <c r="BI266"/>
  <c r="BH266"/>
  <c r="BG266"/>
  <c r="BF266"/>
  <c r="T266"/>
  <c r="R266"/>
  <c r="P266"/>
  <c r="BK266"/>
  <c r="J266"/>
  <c r="BE266"/>
  <c r="BI264"/>
  <c r="BH264"/>
  <c r="BG264"/>
  <c r="BF264"/>
  <c r="T264"/>
  <c r="R264"/>
  <c r="P264"/>
  <c r="BK264"/>
  <c r="J264"/>
  <c r="BE264"/>
  <c r="BI261"/>
  <c r="BH261"/>
  <c r="BG261"/>
  <c r="BF261"/>
  <c r="T261"/>
  <c r="R261"/>
  <c r="P261"/>
  <c r="BK261"/>
  <c r="J261"/>
  <c r="BE261"/>
  <c r="BI259"/>
  <c r="BH259"/>
  <c r="BG259"/>
  <c r="BF259"/>
  <c r="T259"/>
  <c r="R259"/>
  <c r="P259"/>
  <c r="BK259"/>
  <c r="J259"/>
  <c r="BE259"/>
  <c r="BI257"/>
  <c r="BH257"/>
  <c r="BG257"/>
  <c r="BF257"/>
  <c r="T257"/>
  <c r="R257"/>
  <c r="P257"/>
  <c r="BK257"/>
  <c r="J257"/>
  <c r="BE257"/>
  <c r="BI255"/>
  <c r="BH255"/>
  <c r="BG255"/>
  <c r="BF255"/>
  <c r="T255"/>
  <c r="R255"/>
  <c r="P255"/>
  <c r="BK255"/>
  <c r="J255"/>
  <c r="BE255"/>
  <c r="BI251"/>
  <c r="BH251"/>
  <c r="BG251"/>
  <c r="BF251"/>
  <c r="T251"/>
  <c r="R251"/>
  <c r="P251"/>
  <c r="BK251"/>
  <c r="J251"/>
  <c r="BE251"/>
  <c r="BI248"/>
  <c r="BH248"/>
  <c r="BG248"/>
  <c r="BF248"/>
  <c r="T248"/>
  <c r="R248"/>
  <c r="P248"/>
  <c r="BK248"/>
  <c r="J248"/>
  <c r="BE248"/>
  <c r="BI246"/>
  <c r="BH246"/>
  <c r="BG246"/>
  <c r="BF246"/>
  <c r="T246"/>
  <c r="R246"/>
  <c r="P246"/>
  <c r="BK246"/>
  <c r="J246"/>
  <c r="BE246"/>
  <c r="BI244"/>
  <c r="BH244"/>
  <c r="BG244"/>
  <c r="BF244"/>
  <c r="T244"/>
  <c r="R244"/>
  <c r="P244"/>
  <c r="BK244"/>
  <c r="J244"/>
  <c r="BE244"/>
  <c r="BI243"/>
  <c r="BH243"/>
  <c r="BG243"/>
  <c r="BF243"/>
  <c r="T243"/>
  <c r="R243"/>
  <c r="P243"/>
  <c r="BK243"/>
  <c r="J243"/>
  <c r="BE243"/>
  <c r="BI238"/>
  <c r="BH238"/>
  <c r="BG238"/>
  <c r="BF238"/>
  <c r="T238"/>
  <c r="R238"/>
  <c r="P238"/>
  <c r="BK238"/>
  <c r="J238"/>
  <c r="BE238"/>
  <c r="BI234"/>
  <c r="BH234"/>
  <c r="BG234"/>
  <c r="BF234"/>
  <c r="T234"/>
  <c r="R234"/>
  <c r="P234"/>
  <c r="BK234"/>
  <c r="J234"/>
  <c r="BE234"/>
  <c r="BI230"/>
  <c r="BH230"/>
  <c r="BG230"/>
  <c r="BF230"/>
  <c r="T230"/>
  <c r="R230"/>
  <c r="P230"/>
  <c r="BK230"/>
  <c r="J230"/>
  <c r="BE230"/>
  <c r="BI228"/>
  <c r="BH228"/>
  <c r="BG228"/>
  <c r="BF228"/>
  <c r="T228"/>
  <c r="R228"/>
  <c r="P228"/>
  <c r="BK228"/>
  <c r="J228"/>
  <c r="BE228"/>
  <c r="BI224"/>
  <c r="BH224"/>
  <c r="BG224"/>
  <c r="BF224"/>
  <c r="T224"/>
  <c r="R224"/>
  <c r="P224"/>
  <c r="BK224"/>
  <c r="J224"/>
  <c r="BE224"/>
  <c r="BI221"/>
  <c r="BH221"/>
  <c r="BG221"/>
  <c r="BF221"/>
  <c r="T221"/>
  <c r="R221"/>
  <c r="P221"/>
  <c r="BK221"/>
  <c r="J221"/>
  <c r="BE221"/>
  <c r="BI219"/>
  <c r="BH219"/>
  <c r="BG219"/>
  <c r="BF219"/>
  <c r="T219"/>
  <c r="R219"/>
  <c r="P219"/>
  <c r="BK219"/>
  <c r="J219"/>
  <c r="BE219"/>
  <c r="BI217"/>
  <c r="BH217"/>
  <c r="BG217"/>
  <c r="BF217"/>
  <c r="T217"/>
  <c r="R217"/>
  <c r="P217"/>
  <c r="BK217"/>
  <c r="J217"/>
  <c r="BE217"/>
  <c r="BI213"/>
  <c r="BH213"/>
  <c r="BG213"/>
  <c r="BF213"/>
  <c r="T213"/>
  <c r="T212"/>
  <c r="R213"/>
  <c r="R212"/>
  <c r="P213"/>
  <c r="P212"/>
  <c r="BK213"/>
  <c r="BK212"/>
  <c r="J212"/>
  <c r="J213"/>
  <c r="BE213"/>
  <c r="J62"/>
  <c r="BI209"/>
  <c r="BH209"/>
  <c r="BG209"/>
  <c r="BF209"/>
  <c r="T209"/>
  <c r="T208"/>
  <c r="R209"/>
  <c r="R208"/>
  <c r="P209"/>
  <c r="P208"/>
  <c r="BK209"/>
  <c r="BK208"/>
  <c r="J208"/>
  <c r="J209"/>
  <c r="BE209"/>
  <c r="J61"/>
  <c r="BI206"/>
  <c r="BH206"/>
  <c r="BG206"/>
  <c r="BF206"/>
  <c r="T206"/>
  <c r="R206"/>
  <c r="P206"/>
  <c r="BK206"/>
  <c r="J206"/>
  <c r="BE206"/>
  <c r="BI204"/>
  <c r="BH204"/>
  <c r="BG204"/>
  <c r="BF204"/>
  <c r="T204"/>
  <c r="T203"/>
  <c r="R204"/>
  <c r="R203"/>
  <c r="P204"/>
  <c r="P203"/>
  <c r="BK204"/>
  <c r="BK203"/>
  <c r="J203"/>
  <c r="J204"/>
  <c r="BE204"/>
  <c r="J60"/>
  <c r="BI201"/>
  <c r="BH201"/>
  <c r="BG201"/>
  <c r="BF201"/>
  <c r="T201"/>
  <c r="R201"/>
  <c r="P201"/>
  <c r="BK201"/>
  <c r="J201"/>
  <c r="BE201"/>
  <c r="BI198"/>
  <c r="BH198"/>
  <c r="BG198"/>
  <c r="BF198"/>
  <c r="T198"/>
  <c r="R198"/>
  <c r="P198"/>
  <c r="BK198"/>
  <c r="J198"/>
  <c r="BE198"/>
  <c r="BI196"/>
  <c r="BH196"/>
  <c r="BG196"/>
  <c r="BF196"/>
  <c r="T196"/>
  <c r="R196"/>
  <c r="P196"/>
  <c r="BK196"/>
  <c r="J196"/>
  <c r="BE196"/>
  <c r="BI193"/>
  <c r="BH193"/>
  <c r="BG193"/>
  <c r="BF193"/>
  <c r="T193"/>
  <c r="R193"/>
  <c r="P193"/>
  <c r="BK193"/>
  <c r="J193"/>
  <c r="BE193"/>
  <c r="BI190"/>
  <c r="BH190"/>
  <c r="BG190"/>
  <c r="BF190"/>
  <c r="T190"/>
  <c r="T189"/>
  <c r="R190"/>
  <c r="R189"/>
  <c r="P190"/>
  <c r="P189"/>
  <c r="BK190"/>
  <c r="BK189"/>
  <c r="J189"/>
  <c r="J190"/>
  <c r="BE190"/>
  <c r="J59"/>
  <c r="BI186"/>
  <c r="BH186"/>
  <c r="BG186"/>
  <c r="BF186"/>
  <c r="T186"/>
  <c r="R186"/>
  <c r="P186"/>
  <c r="BK186"/>
  <c r="J186"/>
  <c r="BE186"/>
  <c r="BI182"/>
  <c r="BH182"/>
  <c r="BG182"/>
  <c r="BF182"/>
  <c r="T182"/>
  <c r="R182"/>
  <c r="P182"/>
  <c r="BK182"/>
  <c r="J182"/>
  <c r="BE182"/>
  <c r="BI179"/>
  <c r="BH179"/>
  <c r="BG179"/>
  <c r="BF179"/>
  <c r="T179"/>
  <c r="R179"/>
  <c r="P179"/>
  <c r="BK179"/>
  <c r="J179"/>
  <c r="BE179"/>
  <c r="BI175"/>
  <c r="BH175"/>
  <c r="BG175"/>
  <c r="BF175"/>
  <c r="T175"/>
  <c r="R175"/>
  <c r="P175"/>
  <c r="BK175"/>
  <c r="J175"/>
  <c r="BE175"/>
  <c r="BI171"/>
  <c r="BH171"/>
  <c r="BG171"/>
  <c r="BF171"/>
  <c r="T171"/>
  <c r="R171"/>
  <c r="P171"/>
  <c r="BK171"/>
  <c r="J171"/>
  <c r="BE171"/>
  <c r="BI164"/>
  <c r="BH164"/>
  <c r="BG164"/>
  <c r="BF164"/>
  <c r="T164"/>
  <c r="R164"/>
  <c r="P164"/>
  <c r="BK164"/>
  <c r="J164"/>
  <c r="BE164"/>
  <c r="BI158"/>
  <c r="BH158"/>
  <c r="BG158"/>
  <c r="BF158"/>
  <c r="T158"/>
  <c r="R158"/>
  <c r="P158"/>
  <c r="BK158"/>
  <c r="J158"/>
  <c r="BE158"/>
  <c r="BI155"/>
  <c r="BH155"/>
  <c r="BG155"/>
  <c r="BF155"/>
  <c r="T155"/>
  <c r="R155"/>
  <c r="P155"/>
  <c r="BK155"/>
  <c r="J155"/>
  <c r="BE155"/>
  <c r="BI150"/>
  <c r="BH150"/>
  <c r="BG150"/>
  <c r="BF150"/>
  <c r="T150"/>
  <c r="R150"/>
  <c r="P150"/>
  <c r="BK150"/>
  <c r="J150"/>
  <c r="BE150"/>
  <c r="BI143"/>
  <c r="BH143"/>
  <c r="BG143"/>
  <c r="BF143"/>
  <c r="T143"/>
  <c r="R143"/>
  <c r="P143"/>
  <c r="BK143"/>
  <c r="J143"/>
  <c r="BE143"/>
  <c r="BI137"/>
  <c r="BH137"/>
  <c r="BG137"/>
  <c r="BF137"/>
  <c r="T137"/>
  <c r="R137"/>
  <c r="P137"/>
  <c r="BK137"/>
  <c r="J137"/>
  <c r="BE137"/>
  <c r="BI133"/>
  <c r="BH133"/>
  <c r="BG133"/>
  <c r="BF133"/>
  <c r="T133"/>
  <c r="R133"/>
  <c r="P133"/>
  <c r="BK133"/>
  <c r="J133"/>
  <c r="BE133"/>
  <c r="BI129"/>
  <c r="BH129"/>
  <c r="BG129"/>
  <c r="BF129"/>
  <c r="T129"/>
  <c r="R129"/>
  <c r="P129"/>
  <c r="BK129"/>
  <c r="J129"/>
  <c r="BE129"/>
  <c r="BI126"/>
  <c r="BH126"/>
  <c r="BG126"/>
  <c r="BF126"/>
  <c r="T126"/>
  <c r="R126"/>
  <c r="P126"/>
  <c r="BK126"/>
  <c r="J126"/>
  <c r="BE126"/>
  <c r="BI121"/>
  <c r="BH121"/>
  <c r="BG121"/>
  <c r="BF121"/>
  <c r="T121"/>
  <c r="R121"/>
  <c r="P121"/>
  <c r="BK121"/>
  <c r="J121"/>
  <c r="BE121"/>
  <c r="BI116"/>
  <c r="BH116"/>
  <c r="BG116"/>
  <c r="BF116"/>
  <c r="T116"/>
  <c r="R116"/>
  <c r="P116"/>
  <c r="BK116"/>
  <c r="J116"/>
  <c r="BE116"/>
  <c r="BI110"/>
  <c r="BH110"/>
  <c r="BG110"/>
  <c r="BF110"/>
  <c r="T110"/>
  <c r="R110"/>
  <c r="P110"/>
  <c r="BK110"/>
  <c r="J110"/>
  <c r="BE110"/>
  <c r="BI107"/>
  <c r="BH107"/>
  <c r="BG107"/>
  <c r="BF107"/>
  <c r="T107"/>
  <c r="R107"/>
  <c r="P107"/>
  <c r="BK107"/>
  <c r="J107"/>
  <c r="BE107"/>
  <c r="BI101"/>
  <c r="BH101"/>
  <c r="BG101"/>
  <c r="BF101"/>
  <c r="T101"/>
  <c r="R101"/>
  <c r="P101"/>
  <c r="BK101"/>
  <c r="J101"/>
  <c r="BE101"/>
  <c r="BI98"/>
  <c r="BH98"/>
  <c r="BG98"/>
  <c r="BF98"/>
  <c r="T98"/>
  <c r="R98"/>
  <c r="P98"/>
  <c r="BK98"/>
  <c r="J98"/>
  <c r="BE98"/>
  <c r="BI92"/>
  <c r="BH92"/>
  <c r="BG92"/>
  <c r="BF92"/>
  <c r="T92"/>
  <c r="R92"/>
  <c r="P92"/>
  <c r="BK92"/>
  <c r="J92"/>
  <c r="BE92"/>
  <c r="BI89"/>
  <c r="F34"/>
  <c i="1" r="BD56"/>
  <c i="6" r="BH89"/>
  <c r="F33"/>
  <c i="1" r="BC56"/>
  <c i="6" r="BG89"/>
  <c r="F32"/>
  <c i="1" r="BB56"/>
  <c i="6" r="BF89"/>
  <c r="J31"/>
  <c i="1" r="AW56"/>
  <c i="6" r="F31"/>
  <c i="1" r="BA56"/>
  <c i="6" r="T89"/>
  <c r="T88"/>
  <c r="T87"/>
  <c r="T86"/>
  <c r="R89"/>
  <c r="R88"/>
  <c r="R87"/>
  <c r="R86"/>
  <c r="P89"/>
  <c r="P88"/>
  <c r="P87"/>
  <c r="P86"/>
  <c i="1" r="AU56"/>
  <c i="6" r="BK89"/>
  <c r="BK88"/>
  <c r="J88"/>
  <c r="BK87"/>
  <c r="J87"/>
  <c r="BK86"/>
  <c r="J86"/>
  <c r="J56"/>
  <c r="J27"/>
  <c i="1" r="AG56"/>
  <c i="6" r="J89"/>
  <c r="BE89"/>
  <c r="J30"/>
  <c i="1" r="AV56"/>
  <c i="6" r="F30"/>
  <c i="1" r="AZ56"/>
  <c i="6" r="J58"/>
  <c r="J57"/>
  <c r="F80"/>
  <c r="E78"/>
  <c r="F49"/>
  <c r="E47"/>
  <c r="J36"/>
  <c r="J21"/>
  <c r="E21"/>
  <c r="J82"/>
  <c r="J51"/>
  <c r="J20"/>
  <c r="J18"/>
  <c r="E18"/>
  <c r="F83"/>
  <c r="F52"/>
  <c r="J17"/>
  <c r="J15"/>
  <c r="E15"/>
  <c r="F82"/>
  <c r="F51"/>
  <c r="J14"/>
  <c r="J12"/>
  <c r="J80"/>
  <c r="J49"/>
  <c r="E7"/>
  <c r="E76"/>
  <c r="E45"/>
  <c i="1" r="AY55"/>
  <c r="AX55"/>
  <c i="5" r="BI204"/>
  <c r="BH204"/>
  <c r="BG204"/>
  <c r="BF204"/>
  <c r="T204"/>
  <c r="T203"/>
  <c r="R204"/>
  <c r="R203"/>
  <c r="P204"/>
  <c r="P203"/>
  <c r="BK204"/>
  <c r="BK203"/>
  <c r="J203"/>
  <c r="J204"/>
  <c r="BE204"/>
  <c r="J62"/>
  <c r="BI200"/>
  <c r="BH200"/>
  <c r="BG200"/>
  <c r="BF200"/>
  <c r="T200"/>
  <c r="R200"/>
  <c r="P200"/>
  <c r="BK200"/>
  <c r="J200"/>
  <c r="BE200"/>
  <c r="BI196"/>
  <c r="BH196"/>
  <c r="BG196"/>
  <c r="BF196"/>
  <c r="T196"/>
  <c r="R196"/>
  <c r="P196"/>
  <c r="BK196"/>
  <c r="J196"/>
  <c r="BE196"/>
  <c r="BI193"/>
  <c r="BH193"/>
  <c r="BG193"/>
  <c r="BF193"/>
  <c r="T193"/>
  <c r="T192"/>
  <c r="R193"/>
  <c r="R192"/>
  <c r="P193"/>
  <c r="P192"/>
  <c r="BK193"/>
  <c r="BK192"/>
  <c r="J192"/>
  <c r="J193"/>
  <c r="BE193"/>
  <c r="J61"/>
  <c r="BI189"/>
  <c r="BH189"/>
  <c r="BG189"/>
  <c r="BF189"/>
  <c r="T189"/>
  <c r="R189"/>
  <c r="P189"/>
  <c r="BK189"/>
  <c r="J189"/>
  <c r="BE189"/>
  <c r="BI186"/>
  <c r="BH186"/>
  <c r="BG186"/>
  <c r="BF186"/>
  <c r="T186"/>
  <c r="R186"/>
  <c r="P186"/>
  <c r="BK186"/>
  <c r="J186"/>
  <c r="BE186"/>
  <c r="BI183"/>
  <c r="BH183"/>
  <c r="BG183"/>
  <c r="BF183"/>
  <c r="T183"/>
  <c r="R183"/>
  <c r="P183"/>
  <c r="BK183"/>
  <c r="J183"/>
  <c r="BE183"/>
  <c r="BI178"/>
  <c r="BH178"/>
  <c r="BG178"/>
  <c r="BF178"/>
  <c r="T178"/>
  <c r="R178"/>
  <c r="P178"/>
  <c r="BK178"/>
  <c r="J178"/>
  <c r="BE178"/>
  <c r="BI173"/>
  <c r="BH173"/>
  <c r="BG173"/>
  <c r="BF173"/>
  <c r="T173"/>
  <c r="T172"/>
  <c r="R173"/>
  <c r="R172"/>
  <c r="P173"/>
  <c r="P172"/>
  <c r="BK173"/>
  <c r="BK172"/>
  <c r="J172"/>
  <c r="J173"/>
  <c r="BE173"/>
  <c r="J60"/>
  <c r="BI170"/>
  <c r="BH170"/>
  <c r="BG170"/>
  <c r="BF170"/>
  <c r="T170"/>
  <c r="R170"/>
  <c r="P170"/>
  <c r="BK170"/>
  <c r="J170"/>
  <c r="BE170"/>
  <c r="BI164"/>
  <c r="BH164"/>
  <c r="BG164"/>
  <c r="BF164"/>
  <c r="T164"/>
  <c r="R164"/>
  <c r="P164"/>
  <c r="BK164"/>
  <c r="J164"/>
  <c r="BE164"/>
  <c r="BI159"/>
  <c r="BH159"/>
  <c r="BG159"/>
  <c r="BF159"/>
  <c r="T159"/>
  <c r="R159"/>
  <c r="P159"/>
  <c r="BK159"/>
  <c r="J159"/>
  <c r="BE159"/>
  <c r="BI155"/>
  <c r="BH155"/>
  <c r="BG155"/>
  <c r="BF155"/>
  <c r="T155"/>
  <c r="R155"/>
  <c r="P155"/>
  <c r="BK155"/>
  <c r="J155"/>
  <c r="BE155"/>
  <c r="BI151"/>
  <c r="BH151"/>
  <c r="BG151"/>
  <c r="BF151"/>
  <c r="T151"/>
  <c r="R151"/>
  <c r="P151"/>
  <c r="BK151"/>
  <c r="J151"/>
  <c r="BE151"/>
  <c r="BI149"/>
  <c r="BH149"/>
  <c r="BG149"/>
  <c r="BF149"/>
  <c r="T149"/>
  <c r="R149"/>
  <c r="P149"/>
  <c r="BK149"/>
  <c r="J149"/>
  <c r="BE149"/>
  <c r="BI143"/>
  <c r="BH143"/>
  <c r="BG143"/>
  <c r="BF143"/>
  <c r="T143"/>
  <c r="R143"/>
  <c r="P143"/>
  <c r="BK143"/>
  <c r="J143"/>
  <c r="BE143"/>
  <c r="BI137"/>
  <c r="BH137"/>
  <c r="BG137"/>
  <c r="BF137"/>
  <c r="T137"/>
  <c r="R137"/>
  <c r="P137"/>
  <c r="BK137"/>
  <c r="J137"/>
  <c r="BE137"/>
  <c r="BI133"/>
  <c r="BH133"/>
  <c r="BG133"/>
  <c r="BF133"/>
  <c r="T133"/>
  <c r="R133"/>
  <c r="P133"/>
  <c r="BK133"/>
  <c r="J133"/>
  <c r="BE133"/>
  <c r="BI128"/>
  <c r="BH128"/>
  <c r="BG128"/>
  <c r="BF128"/>
  <c r="T128"/>
  <c r="R128"/>
  <c r="P128"/>
  <c r="BK128"/>
  <c r="J128"/>
  <c r="BE128"/>
  <c r="BI123"/>
  <c r="BH123"/>
  <c r="BG123"/>
  <c r="BF123"/>
  <c r="T123"/>
  <c r="T122"/>
  <c r="R123"/>
  <c r="R122"/>
  <c r="P123"/>
  <c r="P122"/>
  <c r="BK123"/>
  <c r="BK122"/>
  <c r="J122"/>
  <c r="J123"/>
  <c r="BE123"/>
  <c r="J59"/>
  <c r="BI119"/>
  <c r="BH119"/>
  <c r="BG119"/>
  <c r="BF119"/>
  <c r="T119"/>
  <c r="R119"/>
  <c r="P119"/>
  <c r="BK119"/>
  <c r="J119"/>
  <c r="BE119"/>
  <c r="BI116"/>
  <c r="BH116"/>
  <c r="BG116"/>
  <c r="BF116"/>
  <c r="T116"/>
  <c r="R116"/>
  <c r="P116"/>
  <c r="BK116"/>
  <c r="J116"/>
  <c r="BE116"/>
  <c r="BI112"/>
  <c r="BH112"/>
  <c r="BG112"/>
  <c r="BF112"/>
  <c r="T112"/>
  <c r="R112"/>
  <c r="P112"/>
  <c r="BK112"/>
  <c r="J112"/>
  <c r="BE112"/>
  <c r="BI108"/>
  <c r="BH108"/>
  <c r="BG108"/>
  <c r="BF108"/>
  <c r="T108"/>
  <c r="R108"/>
  <c r="P108"/>
  <c r="BK108"/>
  <c r="J108"/>
  <c r="BE108"/>
  <c r="BI105"/>
  <c r="BH105"/>
  <c r="BG105"/>
  <c r="BF105"/>
  <c r="T105"/>
  <c r="R105"/>
  <c r="P105"/>
  <c r="BK105"/>
  <c r="J105"/>
  <c r="BE105"/>
  <c r="BI101"/>
  <c r="BH101"/>
  <c r="BG101"/>
  <c r="BF101"/>
  <c r="T101"/>
  <c r="R101"/>
  <c r="P101"/>
  <c r="BK101"/>
  <c r="J101"/>
  <c r="BE101"/>
  <c r="BI98"/>
  <c r="BH98"/>
  <c r="BG98"/>
  <c r="BF98"/>
  <c r="T98"/>
  <c r="R98"/>
  <c r="P98"/>
  <c r="BK98"/>
  <c r="J98"/>
  <c r="BE98"/>
  <c r="BI95"/>
  <c r="BH95"/>
  <c r="BG95"/>
  <c r="BF95"/>
  <c r="T95"/>
  <c r="R95"/>
  <c r="P95"/>
  <c r="BK95"/>
  <c r="J95"/>
  <c r="BE95"/>
  <c r="BI91"/>
  <c r="BH91"/>
  <c r="BG91"/>
  <c r="BF91"/>
  <c r="T91"/>
  <c r="R91"/>
  <c r="P91"/>
  <c r="BK91"/>
  <c r="J91"/>
  <c r="BE91"/>
  <c r="BI88"/>
  <c r="BH88"/>
  <c r="BG88"/>
  <c r="BF88"/>
  <c r="T88"/>
  <c r="R88"/>
  <c r="P88"/>
  <c r="BK88"/>
  <c r="J88"/>
  <c r="BE88"/>
  <c r="BI85"/>
  <c r="F34"/>
  <c i="1" r="BD55"/>
  <c i="5" r="BH85"/>
  <c r="F33"/>
  <c i="1" r="BC55"/>
  <c i="5" r="BG85"/>
  <c r="F32"/>
  <c i="1" r="BB55"/>
  <c i="5" r="BF85"/>
  <c r="J31"/>
  <c i="1" r="AW55"/>
  <c i="5" r="F31"/>
  <c i="1" r="BA55"/>
  <c i="5" r="T85"/>
  <c r="T84"/>
  <c r="T83"/>
  <c r="T82"/>
  <c r="R85"/>
  <c r="R84"/>
  <c r="R83"/>
  <c r="R82"/>
  <c r="P85"/>
  <c r="P84"/>
  <c r="P83"/>
  <c r="P82"/>
  <c i="1" r="AU55"/>
  <c i="5" r="BK85"/>
  <c r="BK84"/>
  <c r="J84"/>
  <c r="BK83"/>
  <c r="J83"/>
  <c r="BK82"/>
  <c r="J82"/>
  <c r="J56"/>
  <c r="J27"/>
  <c i="1" r="AG55"/>
  <c i="5" r="J85"/>
  <c r="BE85"/>
  <c r="J30"/>
  <c i="1" r="AV55"/>
  <c i="5" r="F30"/>
  <c i="1" r="AZ55"/>
  <c i="5" r="J58"/>
  <c r="J57"/>
  <c r="F76"/>
  <c r="E74"/>
  <c r="F49"/>
  <c r="E47"/>
  <c r="J36"/>
  <c r="J21"/>
  <c r="E21"/>
  <c r="J78"/>
  <c r="J51"/>
  <c r="J20"/>
  <c r="J18"/>
  <c r="E18"/>
  <c r="F79"/>
  <c r="F52"/>
  <c r="J17"/>
  <c r="J15"/>
  <c r="E15"/>
  <c r="F78"/>
  <c r="F51"/>
  <c r="J14"/>
  <c r="J12"/>
  <c r="J76"/>
  <c r="J49"/>
  <c r="E7"/>
  <c r="E72"/>
  <c r="E45"/>
  <c i="1" r="AY54"/>
  <c r="AX54"/>
  <c i="4" r="BI336"/>
  <c r="BH336"/>
  <c r="BG336"/>
  <c r="BF336"/>
  <c r="T336"/>
  <c r="T335"/>
  <c r="R336"/>
  <c r="R335"/>
  <c r="P336"/>
  <c r="P335"/>
  <c r="BK336"/>
  <c r="BK335"/>
  <c r="J335"/>
  <c r="J336"/>
  <c r="BE336"/>
  <c r="J63"/>
  <c r="BI332"/>
  <c r="BH332"/>
  <c r="BG332"/>
  <c r="BF332"/>
  <c r="T332"/>
  <c r="R332"/>
  <c r="P332"/>
  <c r="BK332"/>
  <c r="J332"/>
  <c r="BE332"/>
  <c r="BI328"/>
  <c r="BH328"/>
  <c r="BG328"/>
  <c r="BF328"/>
  <c r="T328"/>
  <c r="R328"/>
  <c r="P328"/>
  <c r="BK328"/>
  <c r="J328"/>
  <c r="BE328"/>
  <c r="BI325"/>
  <c r="BH325"/>
  <c r="BG325"/>
  <c r="BF325"/>
  <c r="T325"/>
  <c r="R325"/>
  <c r="P325"/>
  <c r="BK325"/>
  <c r="J325"/>
  <c r="BE325"/>
  <c r="BI321"/>
  <c r="BH321"/>
  <c r="BG321"/>
  <c r="BF321"/>
  <c r="T321"/>
  <c r="R321"/>
  <c r="P321"/>
  <c r="BK321"/>
  <c r="J321"/>
  <c r="BE321"/>
  <c r="BI318"/>
  <c r="BH318"/>
  <c r="BG318"/>
  <c r="BF318"/>
  <c r="T318"/>
  <c r="T317"/>
  <c r="R318"/>
  <c r="R317"/>
  <c r="P318"/>
  <c r="P317"/>
  <c r="BK318"/>
  <c r="BK317"/>
  <c r="J317"/>
  <c r="J318"/>
  <c r="BE318"/>
  <c r="J62"/>
  <c r="BI314"/>
  <c r="BH314"/>
  <c r="BG314"/>
  <c r="BF314"/>
  <c r="T314"/>
  <c r="R314"/>
  <c r="P314"/>
  <c r="BK314"/>
  <c r="J314"/>
  <c r="BE314"/>
  <c r="BI312"/>
  <c r="BH312"/>
  <c r="BG312"/>
  <c r="BF312"/>
  <c r="T312"/>
  <c r="R312"/>
  <c r="P312"/>
  <c r="BK312"/>
  <c r="J312"/>
  <c r="BE312"/>
  <c r="BI309"/>
  <c r="BH309"/>
  <c r="BG309"/>
  <c r="BF309"/>
  <c r="T309"/>
  <c r="R309"/>
  <c r="P309"/>
  <c r="BK309"/>
  <c r="J309"/>
  <c r="BE309"/>
  <c r="BI306"/>
  <c r="BH306"/>
  <c r="BG306"/>
  <c r="BF306"/>
  <c r="T306"/>
  <c r="R306"/>
  <c r="P306"/>
  <c r="BK306"/>
  <c r="J306"/>
  <c r="BE306"/>
  <c r="BI303"/>
  <c r="BH303"/>
  <c r="BG303"/>
  <c r="BF303"/>
  <c r="T303"/>
  <c r="R303"/>
  <c r="P303"/>
  <c r="BK303"/>
  <c r="J303"/>
  <c r="BE303"/>
  <c r="BI301"/>
  <c r="BH301"/>
  <c r="BG301"/>
  <c r="BF301"/>
  <c r="T301"/>
  <c r="R301"/>
  <c r="P301"/>
  <c r="BK301"/>
  <c r="J301"/>
  <c r="BE301"/>
  <c r="BI295"/>
  <c r="BH295"/>
  <c r="BG295"/>
  <c r="BF295"/>
  <c r="T295"/>
  <c r="R295"/>
  <c r="P295"/>
  <c r="BK295"/>
  <c r="J295"/>
  <c r="BE295"/>
  <c r="BI288"/>
  <c r="BH288"/>
  <c r="BG288"/>
  <c r="BF288"/>
  <c r="T288"/>
  <c r="R288"/>
  <c r="P288"/>
  <c r="BK288"/>
  <c r="J288"/>
  <c r="BE288"/>
  <c r="BI279"/>
  <c r="BH279"/>
  <c r="BG279"/>
  <c r="BF279"/>
  <c r="T279"/>
  <c r="R279"/>
  <c r="P279"/>
  <c r="BK279"/>
  <c r="J279"/>
  <c r="BE279"/>
  <c r="BI276"/>
  <c r="BH276"/>
  <c r="BG276"/>
  <c r="BF276"/>
  <c r="T276"/>
  <c r="R276"/>
  <c r="P276"/>
  <c r="BK276"/>
  <c r="J276"/>
  <c r="BE276"/>
  <c r="BI273"/>
  <c r="BH273"/>
  <c r="BG273"/>
  <c r="BF273"/>
  <c r="T273"/>
  <c r="R273"/>
  <c r="P273"/>
  <c r="BK273"/>
  <c r="J273"/>
  <c r="BE273"/>
  <c r="BI266"/>
  <c r="BH266"/>
  <c r="BG266"/>
  <c r="BF266"/>
  <c r="T266"/>
  <c r="R266"/>
  <c r="P266"/>
  <c r="BK266"/>
  <c r="J266"/>
  <c r="BE266"/>
  <c r="BI258"/>
  <c r="BH258"/>
  <c r="BG258"/>
  <c r="BF258"/>
  <c r="T258"/>
  <c r="R258"/>
  <c r="P258"/>
  <c r="BK258"/>
  <c r="J258"/>
  <c r="BE258"/>
  <c r="BI255"/>
  <c r="BH255"/>
  <c r="BG255"/>
  <c r="BF255"/>
  <c r="T255"/>
  <c r="R255"/>
  <c r="P255"/>
  <c r="BK255"/>
  <c r="J255"/>
  <c r="BE255"/>
  <c r="BI250"/>
  <c r="BH250"/>
  <c r="BG250"/>
  <c r="BF250"/>
  <c r="T250"/>
  <c r="R250"/>
  <c r="P250"/>
  <c r="BK250"/>
  <c r="J250"/>
  <c r="BE250"/>
  <c r="BI247"/>
  <c r="BH247"/>
  <c r="BG247"/>
  <c r="BF247"/>
  <c r="T247"/>
  <c r="R247"/>
  <c r="P247"/>
  <c r="BK247"/>
  <c r="J247"/>
  <c r="BE247"/>
  <c r="BI240"/>
  <c r="BH240"/>
  <c r="BG240"/>
  <c r="BF240"/>
  <c r="T240"/>
  <c r="R240"/>
  <c r="P240"/>
  <c r="BK240"/>
  <c r="J240"/>
  <c r="BE240"/>
  <c r="BI232"/>
  <c r="BH232"/>
  <c r="BG232"/>
  <c r="BF232"/>
  <c r="T232"/>
  <c r="R232"/>
  <c r="P232"/>
  <c r="BK232"/>
  <c r="J232"/>
  <c r="BE232"/>
  <c r="BI229"/>
  <c r="BH229"/>
  <c r="BG229"/>
  <c r="BF229"/>
  <c r="T229"/>
  <c r="R229"/>
  <c r="P229"/>
  <c r="BK229"/>
  <c r="J229"/>
  <c r="BE229"/>
  <c r="BI224"/>
  <c r="BH224"/>
  <c r="BG224"/>
  <c r="BF224"/>
  <c r="T224"/>
  <c r="R224"/>
  <c r="P224"/>
  <c r="BK224"/>
  <c r="J224"/>
  <c r="BE224"/>
  <c r="BI221"/>
  <c r="BH221"/>
  <c r="BG221"/>
  <c r="BF221"/>
  <c r="T221"/>
  <c r="R221"/>
  <c r="P221"/>
  <c r="BK221"/>
  <c r="J221"/>
  <c r="BE221"/>
  <c r="BI219"/>
  <c r="BH219"/>
  <c r="BG219"/>
  <c r="BF219"/>
  <c r="T219"/>
  <c r="R219"/>
  <c r="P219"/>
  <c r="BK219"/>
  <c r="J219"/>
  <c r="BE219"/>
  <c r="BI216"/>
  <c r="BH216"/>
  <c r="BG216"/>
  <c r="BF216"/>
  <c r="T216"/>
  <c r="R216"/>
  <c r="P216"/>
  <c r="BK216"/>
  <c r="J216"/>
  <c r="BE216"/>
  <c r="BI214"/>
  <c r="BH214"/>
  <c r="BG214"/>
  <c r="BF214"/>
  <c r="T214"/>
  <c r="R214"/>
  <c r="P214"/>
  <c r="BK214"/>
  <c r="J214"/>
  <c r="BE214"/>
  <c r="BI211"/>
  <c r="BH211"/>
  <c r="BG211"/>
  <c r="BF211"/>
  <c r="T211"/>
  <c r="R211"/>
  <c r="P211"/>
  <c r="BK211"/>
  <c r="J211"/>
  <c r="BE211"/>
  <c r="BI209"/>
  <c r="BH209"/>
  <c r="BG209"/>
  <c r="BF209"/>
  <c r="T209"/>
  <c r="R209"/>
  <c r="P209"/>
  <c r="BK209"/>
  <c r="J209"/>
  <c r="BE209"/>
  <c r="BI204"/>
  <c r="BH204"/>
  <c r="BG204"/>
  <c r="BF204"/>
  <c r="T204"/>
  <c r="T203"/>
  <c r="R204"/>
  <c r="R203"/>
  <c r="P204"/>
  <c r="P203"/>
  <c r="BK204"/>
  <c r="BK203"/>
  <c r="J203"/>
  <c r="J204"/>
  <c r="BE204"/>
  <c r="J61"/>
  <c r="BI201"/>
  <c r="BH201"/>
  <c r="BG201"/>
  <c r="BF201"/>
  <c r="T201"/>
  <c r="R201"/>
  <c r="P201"/>
  <c r="BK201"/>
  <c r="J201"/>
  <c r="BE201"/>
  <c r="BI199"/>
  <c r="BH199"/>
  <c r="BG199"/>
  <c r="BF199"/>
  <c r="T199"/>
  <c r="T198"/>
  <c r="R199"/>
  <c r="R198"/>
  <c r="P199"/>
  <c r="P198"/>
  <c r="BK199"/>
  <c r="BK198"/>
  <c r="J198"/>
  <c r="J199"/>
  <c r="BE199"/>
  <c r="J60"/>
  <c r="BI194"/>
  <c r="BH194"/>
  <c r="BG194"/>
  <c r="BF194"/>
  <c r="T194"/>
  <c r="R194"/>
  <c r="P194"/>
  <c r="BK194"/>
  <c r="J194"/>
  <c r="BE194"/>
  <c r="BI190"/>
  <c r="BH190"/>
  <c r="BG190"/>
  <c r="BF190"/>
  <c r="T190"/>
  <c r="R190"/>
  <c r="P190"/>
  <c r="BK190"/>
  <c r="J190"/>
  <c r="BE190"/>
  <c r="BI186"/>
  <c r="BH186"/>
  <c r="BG186"/>
  <c r="BF186"/>
  <c r="T186"/>
  <c r="R186"/>
  <c r="P186"/>
  <c r="BK186"/>
  <c r="J186"/>
  <c r="BE186"/>
  <c r="BI182"/>
  <c r="BH182"/>
  <c r="BG182"/>
  <c r="BF182"/>
  <c r="T182"/>
  <c r="R182"/>
  <c r="P182"/>
  <c r="BK182"/>
  <c r="J182"/>
  <c r="BE182"/>
  <c r="BI178"/>
  <c r="BH178"/>
  <c r="BG178"/>
  <c r="BF178"/>
  <c r="T178"/>
  <c r="R178"/>
  <c r="P178"/>
  <c r="BK178"/>
  <c r="J178"/>
  <c r="BE178"/>
  <c r="BI173"/>
  <c r="BH173"/>
  <c r="BG173"/>
  <c r="BF173"/>
  <c r="T173"/>
  <c r="R173"/>
  <c r="P173"/>
  <c r="BK173"/>
  <c r="J173"/>
  <c r="BE173"/>
  <c r="BI171"/>
  <c r="BH171"/>
  <c r="BG171"/>
  <c r="BF171"/>
  <c r="T171"/>
  <c r="R171"/>
  <c r="P171"/>
  <c r="BK171"/>
  <c r="J171"/>
  <c r="BE171"/>
  <c r="BI167"/>
  <c r="BH167"/>
  <c r="BG167"/>
  <c r="BF167"/>
  <c r="T167"/>
  <c r="R167"/>
  <c r="P167"/>
  <c r="BK167"/>
  <c r="J167"/>
  <c r="BE167"/>
  <c r="BI163"/>
  <c r="BH163"/>
  <c r="BG163"/>
  <c r="BF163"/>
  <c r="T163"/>
  <c r="T162"/>
  <c r="R163"/>
  <c r="R162"/>
  <c r="P163"/>
  <c r="P162"/>
  <c r="BK163"/>
  <c r="BK162"/>
  <c r="J162"/>
  <c r="J163"/>
  <c r="BE163"/>
  <c r="J59"/>
  <c r="BI158"/>
  <c r="BH158"/>
  <c r="BG158"/>
  <c r="BF158"/>
  <c r="T158"/>
  <c r="R158"/>
  <c r="P158"/>
  <c r="BK158"/>
  <c r="J158"/>
  <c r="BE158"/>
  <c r="BI156"/>
  <c r="BH156"/>
  <c r="BG156"/>
  <c r="BF156"/>
  <c r="T156"/>
  <c r="R156"/>
  <c r="P156"/>
  <c r="BK156"/>
  <c r="J156"/>
  <c r="BE156"/>
  <c r="BI153"/>
  <c r="BH153"/>
  <c r="BG153"/>
  <c r="BF153"/>
  <c r="T153"/>
  <c r="R153"/>
  <c r="P153"/>
  <c r="BK153"/>
  <c r="J153"/>
  <c r="BE153"/>
  <c r="BI150"/>
  <c r="BH150"/>
  <c r="BG150"/>
  <c r="BF150"/>
  <c r="T150"/>
  <c r="R150"/>
  <c r="P150"/>
  <c r="BK150"/>
  <c r="J150"/>
  <c r="BE150"/>
  <c r="BI146"/>
  <c r="BH146"/>
  <c r="BG146"/>
  <c r="BF146"/>
  <c r="T146"/>
  <c r="R146"/>
  <c r="P146"/>
  <c r="BK146"/>
  <c r="J146"/>
  <c r="BE146"/>
  <c r="BI139"/>
  <c r="BH139"/>
  <c r="BG139"/>
  <c r="BF139"/>
  <c r="T139"/>
  <c r="R139"/>
  <c r="P139"/>
  <c r="BK139"/>
  <c r="J139"/>
  <c r="BE139"/>
  <c r="BI132"/>
  <c r="BH132"/>
  <c r="BG132"/>
  <c r="BF132"/>
  <c r="T132"/>
  <c r="R132"/>
  <c r="P132"/>
  <c r="BK132"/>
  <c r="J132"/>
  <c r="BE132"/>
  <c r="BI130"/>
  <c r="BH130"/>
  <c r="BG130"/>
  <c r="BF130"/>
  <c r="T130"/>
  <c r="R130"/>
  <c r="P130"/>
  <c r="BK130"/>
  <c r="J130"/>
  <c r="BE130"/>
  <c r="BI126"/>
  <c r="BH126"/>
  <c r="BG126"/>
  <c r="BF126"/>
  <c r="T126"/>
  <c r="R126"/>
  <c r="P126"/>
  <c r="BK126"/>
  <c r="J126"/>
  <c r="BE126"/>
  <c r="BI123"/>
  <c r="BH123"/>
  <c r="BG123"/>
  <c r="BF123"/>
  <c r="T123"/>
  <c r="R123"/>
  <c r="P123"/>
  <c r="BK123"/>
  <c r="J123"/>
  <c r="BE123"/>
  <c r="BI121"/>
  <c r="BH121"/>
  <c r="BG121"/>
  <c r="BF121"/>
  <c r="T121"/>
  <c r="R121"/>
  <c r="P121"/>
  <c r="BK121"/>
  <c r="J121"/>
  <c r="BE121"/>
  <c r="BI118"/>
  <c r="BH118"/>
  <c r="BG118"/>
  <c r="BF118"/>
  <c r="T118"/>
  <c r="R118"/>
  <c r="P118"/>
  <c r="BK118"/>
  <c r="J118"/>
  <c r="BE118"/>
  <c r="BI114"/>
  <c r="BH114"/>
  <c r="BG114"/>
  <c r="BF114"/>
  <c r="T114"/>
  <c r="R114"/>
  <c r="P114"/>
  <c r="BK114"/>
  <c r="J114"/>
  <c r="BE114"/>
  <c r="BI111"/>
  <c r="BH111"/>
  <c r="BG111"/>
  <c r="BF111"/>
  <c r="T111"/>
  <c r="R111"/>
  <c r="P111"/>
  <c r="BK111"/>
  <c r="J111"/>
  <c r="BE111"/>
  <c r="BI108"/>
  <c r="BH108"/>
  <c r="BG108"/>
  <c r="BF108"/>
  <c r="T108"/>
  <c r="R108"/>
  <c r="P108"/>
  <c r="BK108"/>
  <c r="J108"/>
  <c r="BE108"/>
  <c r="BI105"/>
  <c r="BH105"/>
  <c r="BG105"/>
  <c r="BF105"/>
  <c r="T105"/>
  <c r="R105"/>
  <c r="P105"/>
  <c r="BK105"/>
  <c r="J105"/>
  <c r="BE105"/>
  <c r="BI102"/>
  <c r="BH102"/>
  <c r="BG102"/>
  <c r="BF102"/>
  <c r="T102"/>
  <c r="R102"/>
  <c r="P102"/>
  <c r="BK102"/>
  <c r="J102"/>
  <c r="BE102"/>
  <c r="BI97"/>
  <c r="BH97"/>
  <c r="BG97"/>
  <c r="BF97"/>
  <c r="T97"/>
  <c r="R97"/>
  <c r="P97"/>
  <c r="BK97"/>
  <c r="J97"/>
  <c r="BE97"/>
  <c r="BI93"/>
  <c r="BH93"/>
  <c r="BG93"/>
  <c r="BF93"/>
  <c r="T93"/>
  <c r="R93"/>
  <c r="P93"/>
  <c r="BK93"/>
  <c r="J93"/>
  <c r="BE93"/>
  <c r="BI89"/>
  <c r="BH89"/>
  <c r="BG89"/>
  <c r="BF89"/>
  <c r="T89"/>
  <c r="R89"/>
  <c r="P89"/>
  <c r="BK89"/>
  <c r="J89"/>
  <c r="BE89"/>
  <c r="BI86"/>
  <c r="F34"/>
  <c i="1" r="BD54"/>
  <c i="4" r="BH86"/>
  <c r="F33"/>
  <c i="1" r="BC54"/>
  <c i="4" r="BG86"/>
  <c r="F32"/>
  <c i="1" r="BB54"/>
  <c i="4" r="BF86"/>
  <c r="J31"/>
  <c i="1" r="AW54"/>
  <c i="4" r="F31"/>
  <c i="1" r="BA54"/>
  <c i="4" r="T86"/>
  <c r="T85"/>
  <c r="T84"/>
  <c r="T83"/>
  <c r="R86"/>
  <c r="R85"/>
  <c r="R84"/>
  <c r="R83"/>
  <c r="P86"/>
  <c r="P85"/>
  <c r="P84"/>
  <c r="P83"/>
  <c i="1" r="AU54"/>
  <c i="4" r="BK86"/>
  <c r="BK85"/>
  <c r="J85"/>
  <c r="BK84"/>
  <c r="J84"/>
  <c r="BK83"/>
  <c r="J83"/>
  <c r="J56"/>
  <c r="J27"/>
  <c i="1" r="AG54"/>
  <c i="4" r="J86"/>
  <c r="BE86"/>
  <c r="J30"/>
  <c i="1" r="AV54"/>
  <c i="4" r="F30"/>
  <c i="1" r="AZ54"/>
  <c i="4" r="J58"/>
  <c r="J57"/>
  <c r="F77"/>
  <c r="E75"/>
  <c r="F49"/>
  <c r="E47"/>
  <c r="J36"/>
  <c r="J21"/>
  <c r="E21"/>
  <c r="J79"/>
  <c r="J51"/>
  <c r="J20"/>
  <c r="J18"/>
  <c r="E18"/>
  <c r="F80"/>
  <c r="F52"/>
  <c r="J17"/>
  <c r="J15"/>
  <c r="E15"/>
  <c r="F79"/>
  <c r="F51"/>
  <c r="J14"/>
  <c r="J12"/>
  <c r="J77"/>
  <c r="J49"/>
  <c r="E7"/>
  <c r="E73"/>
  <c r="E45"/>
  <c i="1" r="AY53"/>
  <c r="AX53"/>
  <c i="3" r="BI393"/>
  <c r="BH393"/>
  <c r="BG393"/>
  <c r="BF393"/>
  <c r="T393"/>
  <c r="T392"/>
  <c r="R393"/>
  <c r="R392"/>
  <c r="P393"/>
  <c r="P392"/>
  <c r="BK393"/>
  <c r="BK392"/>
  <c r="J392"/>
  <c r="J393"/>
  <c r="BE393"/>
  <c r="J63"/>
  <c r="BI389"/>
  <c r="BH389"/>
  <c r="BG389"/>
  <c r="BF389"/>
  <c r="T389"/>
  <c r="R389"/>
  <c r="P389"/>
  <c r="BK389"/>
  <c r="J389"/>
  <c r="BE389"/>
  <c r="BI386"/>
  <c r="BH386"/>
  <c r="BG386"/>
  <c r="BF386"/>
  <c r="T386"/>
  <c r="R386"/>
  <c r="P386"/>
  <c r="BK386"/>
  <c r="J386"/>
  <c r="BE386"/>
  <c r="BI382"/>
  <c r="BH382"/>
  <c r="BG382"/>
  <c r="BF382"/>
  <c r="T382"/>
  <c r="R382"/>
  <c r="P382"/>
  <c r="BK382"/>
  <c r="J382"/>
  <c r="BE382"/>
  <c r="BI379"/>
  <c r="BH379"/>
  <c r="BG379"/>
  <c r="BF379"/>
  <c r="T379"/>
  <c r="T378"/>
  <c r="R379"/>
  <c r="R378"/>
  <c r="P379"/>
  <c r="P378"/>
  <c r="BK379"/>
  <c r="BK378"/>
  <c r="J378"/>
  <c r="J379"/>
  <c r="BE379"/>
  <c r="J62"/>
  <c r="BI373"/>
  <c r="BH373"/>
  <c r="BG373"/>
  <c r="BF373"/>
  <c r="T373"/>
  <c r="R373"/>
  <c r="P373"/>
  <c r="BK373"/>
  <c r="J373"/>
  <c r="BE373"/>
  <c r="BI370"/>
  <c r="BH370"/>
  <c r="BG370"/>
  <c r="BF370"/>
  <c r="T370"/>
  <c r="R370"/>
  <c r="P370"/>
  <c r="BK370"/>
  <c r="J370"/>
  <c r="BE370"/>
  <c r="BI365"/>
  <c r="BH365"/>
  <c r="BG365"/>
  <c r="BF365"/>
  <c r="T365"/>
  <c r="R365"/>
  <c r="P365"/>
  <c r="BK365"/>
  <c r="J365"/>
  <c r="BE365"/>
  <c r="BI360"/>
  <c r="BH360"/>
  <c r="BG360"/>
  <c r="BF360"/>
  <c r="T360"/>
  <c r="R360"/>
  <c r="P360"/>
  <c r="BK360"/>
  <c r="J360"/>
  <c r="BE360"/>
  <c r="BI355"/>
  <c r="BH355"/>
  <c r="BG355"/>
  <c r="BF355"/>
  <c r="T355"/>
  <c r="R355"/>
  <c r="P355"/>
  <c r="BK355"/>
  <c r="J355"/>
  <c r="BE355"/>
  <c r="BI351"/>
  <c r="BH351"/>
  <c r="BG351"/>
  <c r="BF351"/>
  <c r="T351"/>
  <c r="R351"/>
  <c r="P351"/>
  <c r="BK351"/>
  <c r="J351"/>
  <c r="BE351"/>
  <c r="BI346"/>
  <c r="BH346"/>
  <c r="BG346"/>
  <c r="BF346"/>
  <c r="T346"/>
  <c r="R346"/>
  <c r="P346"/>
  <c r="BK346"/>
  <c r="J346"/>
  <c r="BE346"/>
  <c r="BI343"/>
  <c r="BH343"/>
  <c r="BG343"/>
  <c r="BF343"/>
  <c r="T343"/>
  <c r="R343"/>
  <c r="P343"/>
  <c r="BK343"/>
  <c r="J343"/>
  <c r="BE343"/>
  <c r="BI340"/>
  <c r="BH340"/>
  <c r="BG340"/>
  <c r="BF340"/>
  <c r="T340"/>
  <c r="R340"/>
  <c r="P340"/>
  <c r="BK340"/>
  <c r="J340"/>
  <c r="BE340"/>
  <c r="BI332"/>
  <c r="BH332"/>
  <c r="BG332"/>
  <c r="BF332"/>
  <c r="T332"/>
  <c r="R332"/>
  <c r="P332"/>
  <c r="BK332"/>
  <c r="J332"/>
  <c r="BE332"/>
  <c r="BI320"/>
  <c r="BH320"/>
  <c r="BG320"/>
  <c r="BF320"/>
  <c r="T320"/>
  <c r="R320"/>
  <c r="P320"/>
  <c r="BK320"/>
  <c r="J320"/>
  <c r="BE320"/>
  <c r="BI317"/>
  <c r="BH317"/>
  <c r="BG317"/>
  <c r="BF317"/>
  <c r="T317"/>
  <c r="R317"/>
  <c r="P317"/>
  <c r="BK317"/>
  <c r="J317"/>
  <c r="BE317"/>
  <c r="BI314"/>
  <c r="BH314"/>
  <c r="BG314"/>
  <c r="BF314"/>
  <c r="T314"/>
  <c r="R314"/>
  <c r="P314"/>
  <c r="BK314"/>
  <c r="J314"/>
  <c r="BE314"/>
  <c r="BI307"/>
  <c r="BH307"/>
  <c r="BG307"/>
  <c r="BF307"/>
  <c r="T307"/>
  <c r="R307"/>
  <c r="P307"/>
  <c r="BK307"/>
  <c r="J307"/>
  <c r="BE307"/>
  <c r="BI304"/>
  <c r="BH304"/>
  <c r="BG304"/>
  <c r="BF304"/>
  <c r="T304"/>
  <c r="R304"/>
  <c r="P304"/>
  <c r="BK304"/>
  <c r="J304"/>
  <c r="BE304"/>
  <c r="BI296"/>
  <c r="BH296"/>
  <c r="BG296"/>
  <c r="BF296"/>
  <c r="T296"/>
  <c r="R296"/>
  <c r="P296"/>
  <c r="BK296"/>
  <c r="J296"/>
  <c r="BE296"/>
  <c r="BI284"/>
  <c r="BH284"/>
  <c r="BG284"/>
  <c r="BF284"/>
  <c r="T284"/>
  <c r="R284"/>
  <c r="P284"/>
  <c r="BK284"/>
  <c r="J284"/>
  <c r="BE284"/>
  <c r="BI281"/>
  <c r="BH281"/>
  <c r="BG281"/>
  <c r="BF281"/>
  <c r="T281"/>
  <c r="R281"/>
  <c r="P281"/>
  <c r="BK281"/>
  <c r="J281"/>
  <c r="BE281"/>
  <c r="BI278"/>
  <c r="BH278"/>
  <c r="BG278"/>
  <c r="BF278"/>
  <c r="T278"/>
  <c r="R278"/>
  <c r="P278"/>
  <c r="BK278"/>
  <c r="J278"/>
  <c r="BE278"/>
  <c r="BI271"/>
  <c r="BH271"/>
  <c r="BG271"/>
  <c r="BF271"/>
  <c r="T271"/>
  <c r="R271"/>
  <c r="P271"/>
  <c r="BK271"/>
  <c r="J271"/>
  <c r="BE271"/>
  <c r="BI268"/>
  <c r="BH268"/>
  <c r="BG268"/>
  <c r="BF268"/>
  <c r="T268"/>
  <c r="R268"/>
  <c r="P268"/>
  <c r="BK268"/>
  <c r="J268"/>
  <c r="BE268"/>
  <c r="BI267"/>
  <c r="BH267"/>
  <c r="BG267"/>
  <c r="BF267"/>
  <c r="T267"/>
  <c r="R267"/>
  <c r="P267"/>
  <c r="BK267"/>
  <c r="J267"/>
  <c r="BE267"/>
  <c r="BI264"/>
  <c r="BH264"/>
  <c r="BG264"/>
  <c r="BF264"/>
  <c r="T264"/>
  <c r="R264"/>
  <c r="P264"/>
  <c r="BK264"/>
  <c r="J264"/>
  <c r="BE264"/>
  <c r="BI263"/>
  <c r="BH263"/>
  <c r="BG263"/>
  <c r="BF263"/>
  <c r="T263"/>
  <c r="R263"/>
  <c r="P263"/>
  <c r="BK263"/>
  <c r="J263"/>
  <c r="BE263"/>
  <c r="BI260"/>
  <c r="BH260"/>
  <c r="BG260"/>
  <c r="BF260"/>
  <c r="T260"/>
  <c r="R260"/>
  <c r="P260"/>
  <c r="BK260"/>
  <c r="J260"/>
  <c r="BE260"/>
  <c r="BI258"/>
  <c r="BH258"/>
  <c r="BG258"/>
  <c r="BF258"/>
  <c r="T258"/>
  <c r="R258"/>
  <c r="P258"/>
  <c r="BK258"/>
  <c r="J258"/>
  <c r="BE258"/>
  <c r="BI256"/>
  <c r="BH256"/>
  <c r="BG256"/>
  <c r="BF256"/>
  <c r="T256"/>
  <c r="R256"/>
  <c r="P256"/>
  <c r="BK256"/>
  <c r="J256"/>
  <c r="BE256"/>
  <c r="BI251"/>
  <c r="BH251"/>
  <c r="BG251"/>
  <c r="BF251"/>
  <c r="T251"/>
  <c r="T250"/>
  <c r="R251"/>
  <c r="R250"/>
  <c r="P251"/>
  <c r="P250"/>
  <c r="BK251"/>
  <c r="BK250"/>
  <c r="J250"/>
  <c r="J251"/>
  <c r="BE251"/>
  <c r="J61"/>
  <c r="BI248"/>
  <c r="BH248"/>
  <c r="BG248"/>
  <c r="BF248"/>
  <c r="T248"/>
  <c r="R248"/>
  <c r="P248"/>
  <c r="BK248"/>
  <c r="J248"/>
  <c r="BE248"/>
  <c r="BI246"/>
  <c r="BH246"/>
  <c r="BG246"/>
  <c r="BF246"/>
  <c r="T246"/>
  <c r="R246"/>
  <c r="P246"/>
  <c r="BK246"/>
  <c r="J246"/>
  <c r="BE246"/>
  <c r="BI244"/>
  <c r="BH244"/>
  <c r="BG244"/>
  <c r="BF244"/>
  <c r="T244"/>
  <c r="T243"/>
  <c r="R244"/>
  <c r="R243"/>
  <c r="P244"/>
  <c r="P243"/>
  <c r="BK244"/>
  <c r="BK243"/>
  <c r="J243"/>
  <c r="J244"/>
  <c r="BE244"/>
  <c r="J60"/>
  <c r="BI240"/>
  <c r="BH240"/>
  <c r="BG240"/>
  <c r="BF240"/>
  <c r="T240"/>
  <c r="R240"/>
  <c r="P240"/>
  <c r="BK240"/>
  <c r="J240"/>
  <c r="BE240"/>
  <c r="BI237"/>
  <c r="BH237"/>
  <c r="BG237"/>
  <c r="BF237"/>
  <c r="T237"/>
  <c r="R237"/>
  <c r="P237"/>
  <c r="BK237"/>
  <c r="J237"/>
  <c r="BE237"/>
  <c r="BI234"/>
  <c r="BH234"/>
  <c r="BG234"/>
  <c r="BF234"/>
  <c r="T234"/>
  <c r="R234"/>
  <c r="P234"/>
  <c r="BK234"/>
  <c r="J234"/>
  <c r="BE234"/>
  <c r="BI231"/>
  <c r="BH231"/>
  <c r="BG231"/>
  <c r="BF231"/>
  <c r="T231"/>
  <c r="R231"/>
  <c r="P231"/>
  <c r="BK231"/>
  <c r="J231"/>
  <c r="BE231"/>
  <c r="BI229"/>
  <c r="BH229"/>
  <c r="BG229"/>
  <c r="BF229"/>
  <c r="T229"/>
  <c r="R229"/>
  <c r="P229"/>
  <c r="BK229"/>
  <c r="J229"/>
  <c r="BE229"/>
  <c r="BI225"/>
  <c r="BH225"/>
  <c r="BG225"/>
  <c r="BF225"/>
  <c r="T225"/>
  <c r="R225"/>
  <c r="P225"/>
  <c r="BK225"/>
  <c r="J225"/>
  <c r="BE225"/>
  <c r="BI218"/>
  <c r="BH218"/>
  <c r="BG218"/>
  <c r="BF218"/>
  <c r="T218"/>
  <c r="R218"/>
  <c r="P218"/>
  <c r="BK218"/>
  <c r="J218"/>
  <c r="BE218"/>
  <c r="BI211"/>
  <c r="BH211"/>
  <c r="BG211"/>
  <c r="BF211"/>
  <c r="T211"/>
  <c r="R211"/>
  <c r="P211"/>
  <c r="BK211"/>
  <c r="J211"/>
  <c r="BE211"/>
  <c r="BI207"/>
  <c r="BH207"/>
  <c r="BG207"/>
  <c r="BF207"/>
  <c r="T207"/>
  <c r="R207"/>
  <c r="P207"/>
  <c r="BK207"/>
  <c r="J207"/>
  <c r="BE207"/>
  <c r="BI205"/>
  <c r="BH205"/>
  <c r="BG205"/>
  <c r="BF205"/>
  <c r="T205"/>
  <c r="R205"/>
  <c r="P205"/>
  <c r="BK205"/>
  <c r="J205"/>
  <c r="BE205"/>
  <c r="BI197"/>
  <c r="BH197"/>
  <c r="BG197"/>
  <c r="BF197"/>
  <c r="T197"/>
  <c r="R197"/>
  <c r="P197"/>
  <c r="BK197"/>
  <c r="J197"/>
  <c r="BE197"/>
  <c r="BI192"/>
  <c r="BH192"/>
  <c r="BG192"/>
  <c r="BF192"/>
  <c r="T192"/>
  <c r="R192"/>
  <c r="P192"/>
  <c r="BK192"/>
  <c r="J192"/>
  <c r="BE192"/>
  <c r="BI185"/>
  <c r="BH185"/>
  <c r="BG185"/>
  <c r="BF185"/>
  <c r="T185"/>
  <c r="R185"/>
  <c r="P185"/>
  <c r="BK185"/>
  <c r="J185"/>
  <c r="BE185"/>
  <c r="BI177"/>
  <c r="BH177"/>
  <c r="BG177"/>
  <c r="BF177"/>
  <c r="T177"/>
  <c r="R177"/>
  <c r="P177"/>
  <c r="BK177"/>
  <c r="J177"/>
  <c r="BE177"/>
  <c r="BI173"/>
  <c r="BH173"/>
  <c r="BG173"/>
  <c r="BF173"/>
  <c r="T173"/>
  <c r="R173"/>
  <c r="P173"/>
  <c r="BK173"/>
  <c r="J173"/>
  <c r="BE173"/>
  <c r="BI171"/>
  <c r="BH171"/>
  <c r="BG171"/>
  <c r="BF171"/>
  <c r="T171"/>
  <c r="R171"/>
  <c r="P171"/>
  <c r="BK171"/>
  <c r="J171"/>
  <c r="BE171"/>
  <c r="BI167"/>
  <c r="BH167"/>
  <c r="BG167"/>
  <c r="BF167"/>
  <c r="T167"/>
  <c r="T166"/>
  <c r="R167"/>
  <c r="R166"/>
  <c r="P167"/>
  <c r="P166"/>
  <c r="BK167"/>
  <c r="BK166"/>
  <c r="J166"/>
  <c r="J167"/>
  <c r="BE167"/>
  <c r="J59"/>
  <c r="BI163"/>
  <c r="BH163"/>
  <c r="BG163"/>
  <c r="BF163"/>
  <c r="T163"/>
  <c r="R163"/>
  <c r="P163"/>
  <c r="BK163"/>
  <c r="J163"/>
  <c r="BE163"/>
  <c r="BI159"/>
  <c r="BH159"/>
  <c r="BG159"/>
  <c r="BF159"/>
  <c r="T159"/>
  <c r="R159"/>
  <c r="P159"/>
  <c r="BK159"/>
  <c r="J159"/>
  <c r="BE159"/>
  <c r="BI154"/>
  <c r="BH154"/>
  <c r="BG154"/>
  <c r="BF154"/>
  <c r="T154"/>
  <c r="R154"/>
  <c r="P154"/>
  <c r="BK154"/>
  <c r="J154"/>
  <c r="BE154"/>
  <c r="BI150"/>
  <c r="BH150"/>
  <c r="BG150"/>
  <c r="BF150"/>
  <c r="T150"/>
  <c r="R150"/>
  <c r="P150"/>
  <c r="BK150"/>
  <c r="J150"/>
  <c r="BE150"/>
  <c r="BI146"/>
  <c r="BH146"/>
  <c r="BG146"/>
  <c r="BF146"/>
  <c r="T146"/>
  <c r="R146"/>
  <c r="P146"/>
  <c r="BK146"/>
  <c r="J146"/>
  <c r="BE146"/>
  <c r="BI143"/>
  <c r="BH143"/>
  <c r="BG143"/>
  <c r="BF143"/>
  <c r="T143"/>
  <c r="R143"/>
  <c r="P143"/>
  <c r="BK143"/>
  <c r="J143"/>
  <c r="BE143"/>
  <c r="BI137"/>
  <c r="BH137"/>
  <c r="BG137"/>
  <c r="BF137"/>
  <c r="T137"/>
  <c r="R137"/>
  <c r="P137"/>
  <c r="BK137"/>
  <c r="J137"/>
  <c r="BE137"/>
  <c r="BI132"/>
  <c r="BH132"/>
  <c r="BG132"/>
  <c r="BF132"/>
  <c r="T132"/>
  <c r="R132"/>
  <c r="P132"/>
  <c r="BK132"/>
  <c r="J132"/>
  <c r="BE132"/>
  <c r="BI126"/>
  <c r="BH126"/>
  <c r="BG126"/>
  <c r="BF126"/>
  <c r="T126"/>
  <c r="R126"/>
  <c r="P126"/>
  <c r="BK126"/>
  <c r="J126"/>
  <c r="BE126"/>
  <c r="BI121"/>
  <c r="BH121"/>
  <c r="BG121"/>
  <c r="BF121"/>
  <c r="T121"/>
  <c r="R121"/>
  <c r="P121"/>
  <c r="BK121"/>
  <c r="J121"/>
  <c r="BE121"/>
  <c r="BI117"/>
  <c r="BH117"/>
  <c r="BG117"/>
  <c r="BF117"/>
  <c r="T117"/>
  <c r="R117"/>
  <c r="P117"/>
  <c r="BK117"/>
  <c r="J117"/>
  <c r="BE117"/>
  <c r="BI113"/>
  <c r="BH113"/>
  <c r="BG113"/>
  <c r="BF113"/>
  <c r="T113"/>
  <c r="R113"/>
  <c r="P113"/>
  <c r="BK113"/>
  <c r="J113"/>
  <c r="BE113"/>
  <c r="BI110"/>
  <c r="BH110"/>
  <c r="BG110"/>
  <c r="BF110"/>
  <c r="T110"/>
  <c r="R110"/>
  <c r="P110"/>
  <c r="BK110"/>
  <c r="J110"/>
  <c r="BE110"/>
  <c r="BI105"/>
  <c r="BH105"/>
  <c r="BG105"/>
  <c r="BF105"/>
  <c r="T105"/>
  <c r="R105"/>
  <c r="P105"/>
  <c r="BK105"/>
  <c r="J105"/>
  <c r="BE105"/>
  <c r="BI101"/>
  <c r="BH101"/>
  <c r="BG101"/>
  <c r="BF101"/>
  <c r="T101"/>
  <c r="R101"/>
  <c r="P101"/>
  <c r="BK101"/>
  <c r="J101"/>
  <c r="BE101"/>
  <c r="BI98"/>
  <c r="BH98"/>
  <c r="BG98"/>
  <c r="BF98"/>
  <c r="T98"/>
  <c r="R98"/>
  <c r="P98"/>
  <c r="BK98"/>
  <c r="J98"/>
  <c r="BE98"/>
  <c r="BI95"/>
  <c r="BH95"/>
  <c r="BG95"/>
  <c r="BF95"/>
  <c r="T95"/>
  <c r="R95"/>
  <c r="P95"/>
  <c r="BK95"/>
  <c r="J95"/>
  <c r="BE95"/>
  <c r="BI92"/>
  <c r="BH92"/>
  <c r="BG92"/>
  <c r="BF92"/>
  <c r="T92"/>
  <c r="R92"/>
  <c r="P92"/>
  <c r="BK92"/>
  <c r="J92"/>
  <c r="BE92"/>
  <c r="BI89"/>
  <c r="BH89"/>
  <c r="BG89"/>
  <c r="BF89"/>
  <c r="T89"/>
  <c r="R89"/>
  <c r="P89"/>
  <c r="BK89"/>
  <c r="J89"/>
  <c r="BE89"/>
  <c r="BI86"/>
  <c r="F34"/>
  <c i="1" r="BD53"/>
  <c i="3" r="BH86"/>
  <c r="F33"/>
  <c i="1" r="BC53"/>
  <c i="3" r="BG86"/>
  <c r="F32"/>
  <c i="1" r="BB53"/>
  <c i="3" r="BF86"/>
  <c r="J31"/>
  <c i="1" r="AW53"/>
  <c i="3" r="F31"/>
  <c i="1" r="BA53"/>
  <c i="3" r="T86"/>
  <c r="T85"/>
  <c r="T84"/>
  <c r="T83"/>
  <c r="R86"/>
  <c r="R85"/>
  <c r="R84"/>
  <c r="R83"/>
  <c r="P86"/>
  <c r="P85"/>
  <c r="P84"/>
  <c r="P83"/>
  <c i="1" r="AU53"/>
  <c i="3" r="BK86"/>
  <c r="BK85"/>
  <c r="J85"/>
  <c r="BK84"/>
  <c r="J84"/>
  <c r="BK83"/>
  <c r="J83"/>
  <c r="J56"/>
  <c r="J27"/>
  <c i="1" r="AG53"/>
  <c i="3" r="J86"/>
  <c r="BE86"/>
  <c r="J30"/>
  <c i="1" r="AV53"/>
  <c i="3" r="F30"/>
  <c i="1" r="AZ53"/>
  <c i="3" r="J58"/>
  <c r="J57"/>
  <c r="F77"/>
  <c r="E75"/>
  <c r="F49"/>
  <c r="E47"/>
  <c r="J36"/>
  <c r="J21"/>
  <c r="E21"/>
  <c r="J79"/>
  <c r="J51"/>
  <c r="J20"/>
  <c r="J18"/>
  <c r="E18"/>
  <c r="F80"/>
  <c r="F52"/>
  <c r="J17"/>
  <c r="J15"/>
  <c r="E15"/>
  <c r="F79"/>
  <c r="F51"/>
  <c r="J14"/>
  <c r="J12"/>
  <c r="J77"/>
  <c r="J49"/>
  <c r="E7"/>
  <c r="E73"/>
  <c r="E45"/>
  <c i="1" r="AY52"/>
  <c r="AX52"/>
  <c i="2" r="BI101"/>
  <c r="BH101"/>
  <c r="BG101"/>
  <c r="BF101"/>
  <c r="T101"/>
  <c r="T100"/>
  <c r="R101"/>
  <c r="R100"/>
  <c r="P101"/>
  <c r="P100"/>
  <c r="BK101"/>
  <c r="BK100"/>
  <c r="J100"/>
  <c r="J101"/>
  <c r="BE101"/>
  <c r="J61"/>
  <c r="BI96"/>
  <c r="BH96"/>
  <c r="BG96"/>
  <c r="BF96"/>
  <c r="T96"/>
  <c r="R96"/>
  <c r="P96"/>
  <c r="BK96"/>
  <c r="J96"/>
  <c r="BE96"/>
  <c r="BI94"/>
  <c r="BH94"/>
  <c r="BG94"/>
  <c r="BF94"/>
  <c r="T94"/>
  <c r="T93"/>
  <c r="R94"/>
  <c r="R93"/>
  <c r="P94"/>
  <c r="P93"/>
  <c r="BK94"/>
  <c r="BK93"/>
  <c r="J93"/>
  <c r="J94"/>
  <c r="BE94"/>
  <c r="J60"/>
  <c r="BI92"/>
  <c r="BH92"/>
  <c r="BG92"/>
  <c r="BF92"/>
  <c r="T92"/>
  <c r="R92"/>
  <c r="P92"/>
  <c r="BK92"/>
  <c r="J92"/>
  <c r="BE92"/>
  <c r="BI91"/>
  <c r="BH91"/>
  <c r="BG91"/>
  <c r="BF91"/>
  <c r="T91"/>
  <c r="T90"/>
  <c r="R91"/>
  <c r="R90"/>
  <c r="P91"/>
  <c r="P90"/>
  <c r="BK91"/>
  <c r="BK90"/>
  <c r="J90"/>
  <c r="J91"/>
  <c r="BE91"/>
  <c r="J59"/>
  <c r="BI89"/>
  <c r="BH89"/>
  <c r="BG89"/>
  <c r="BF89"/>
  <c r="T89"/>
  <c r="R89"/>
  <c r="P89"/>
  <c r="BK89"/>
  <c r="J89"/>
  <c r="BE89"/>
  <c r="BI87"/>
  <c r="BH87"/>
  <c r="BG87"/>
  <c r="BF87"/>
  <c r="T87"/>
  <c r="R87"/>
  <c r="P87"/>
  <c r="BK87"/>
  <c r="J87"/>
  <c r="BE87"/>
  <c r="BI86"/>
  <c r="BH86"/>
  <c r="BG86"/>
  <c r="BF86"/>
  <c r="T86"/>
  <c r="R86"/>
  <c r="P86"/>
  <c r="BK86"/>
  <c r="J86"/>
  <c r="BE86"/>
  <c r="BI84"/>
  <c r="F34"/>
  <c i="1" r="BD52"/>
  <c i="2" r="BH84"/>
  <c r="F33"/>
  <c i="1" r="BC52"/>
  <c i="2" r="BG84"/>
  <c r="F32"/>
  <c i="1" r="BB52"/>
  <c i="2" r="BF84"/>
  <c r="J31"/>
  <c i="1" r="AW52"/>
  <c i="2" r="F31"/>
  <c i="1" r="BA52"/>
  <c i="2" r="T84"/>
  <c r="T83"/>
  <c r="T82"/>
  <c r="T81"/>
  <c r="R84"/>
  <c r="R83"/>
  <c r="R82"/>
  <c r="R81"/>
  <c r="P84"/>
  <c r="P83"/>
  <c r="P82"/>
  <c r="P81"/>
  <c i="1" r="AU52"/>
  <c i="2" r="BK84"/>
  <c r="BK83"/>
  <c r="J83"/>
  <c r="BK82"/>
  <c r="J82"/>
  <c r="BK81"/>
  <c r="J81"/>
  <c r="J56"/>
  <c r="J27"/>
  <c i="1" r="AG52"/>
  <c i="2" r="J84"/>
  <c r="BE84"/>
  <c r="J30"/>
  <c i="1" r="AV52"/>
  <c i="2" r="F30"/>
  <c i="1" r="AZ52"/>
  <c i="2" r="J58"/>
  <c r="J57"/>
  <c r="F75"/>
  <c r="E73"/>
  <c r="F49"/>
  <c r="E47"/>
  <c r="J36"/>
  <c r="J21"/>
  <c r="E21"/>
  <c r="J77"/>
  <c r="J51"/>
  <c r="J20"/>
  <c r="J18"/>
  <c r="E18"/>
  <c r="F78"/>
  <c r="F52"/>
  <c r="J17"/>
  <c r="J15"/>
  <c r="E15"/>
  <c r="F77"/>
  <c r="F51"/>
  <c r="J14"/>
  <c r="J12"/>
  <c r="J75"/>
  <c r="J49"/>
  <c r="E7"/>
  <c r="E71"/>
  <c r="E45"/>
  <c i="1" r="BD51"/>
  <c r="W30"/>
  <c r="BC51"/>
  <c r="W29"/>
  <c r="BB51"/>
  <c r="W28"/>
  <c r="BA51"/>
  <c r="W27"/>
  <c r="AZ51"/>
  <c r="W26"/>
  <c r="AY51"/>
  <c r="AX51"/>
  <c r="AW51"/>
  <c r="AK27"/>
  <c r="AV51"/>
  <c r="AK26"/>
  <c r="AU51"/>
  <c r="AT51"/>
  <c r="AS51"/>
  <c r="AG51"/>
  <c r="AK23"/>
  <c r="AT67"/>
  <c r="AN67"/>
  <c r="AT66"/>
  <c r="AN66"/>
  <c r="AT65"/>
  <c r="AN65"/>
  <c r="AT64"/>
  <c r="AN64"/>
  <c r="AT63"/>
  <c r="AN63"/>
  <c r="AT62"/>
  <c r="AN62"/>
  <c r="AT61"/>
  <c r="AN61"/>
  <c r="AT60"/>
  <c r="AN60"/>
  <c r="AT59"/>
  <c r="AN59"/>
  <c r="AT58"/>
  <c r="AN58"/>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<sst xmlns="http://schemas.openxmlformats.org/spreadsheetml/2006/main">
  <si>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</si>
  <si>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</si>
  <si>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</si>
  <si>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</si>
  <si>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</si>
  <si>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</si>
  <si>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</si>
  <si>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{67d7b123-d239-42c7-bfb2-f2f9acdd9895}</t>
  </si>
  <si>
    <t>0,01</t>
  </si>
  <si>
    <t>21</t>
  </si>
  <si>
    <t>15</t>
  </si>
  <si>
    <t>REKAPITULACE STAVBY</t>
  </si>
  <si>
    <t xml:space="preserve">v ---  níže se nacházejí doplnkové a pomocné údaje k sestavám  --- v</t>
  </si>
  <si>
    <t>Návod na vyplnění</t>
  </si>
  <si>
    <t>0,001</t>
  </si>
  <si>
    <t>Kód:</t>
  </si>
  <si>
    <t>D-15-018</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</si>
  <si>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</si>
  <si>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</si>
  <si>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II/118 Kladno - Středočeský kraj</t>
  </si>
  <si>
    <t>0,1</t>
  </si>
  <si>
    <t>KSO:</t>
  </si>
  <si>
    <t/>
  </si>
  <si>
    <t>CC-CZ:</t>
  </si>
  <si>
    <t>1</t>
  </si>
  <si>
    <t>Místo:</t>
  </si>
  <si>
    <t xml:space="preserve"> </t>
  </si>
  <si>
    <t>Datum:</t>
  </si>
  <si>
    <t>05.09.2016</t>
  </si>
  <si>
    <t>10</t>
  </si>
  <si>
    <t>100</t>
  </si>
  <si>
    <t>Zadavatel:</t>
  </si>
  <si>
    <t>IČ:</t>
  </si>
  <si>
    <t>DIČ:</t>
  </si>
  <si>
    <t>Uchazeč:</t>
  </si>
  <si>
    <t>Vyplň údaj</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</si>
  <si>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</si>
  <si>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</si>
  <si>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</si>
  <si>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</si>
  <si>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</si>
  <si>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</si>
  <si>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</si>
  <si>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</si>
  <si>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</si>
  <si>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</si>
  <si>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</si>
  <si>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</si>
  <si>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</si>
  <si>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</si>
  <si>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</si>
  <si>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</si>
  <si>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</si>
  <si>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</si>
  <si>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</si>
  <si>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</si>
  <si>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</si>
  <si>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</si>
  <si>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</si>
  <si>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</si>
  <si>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</si>
  <si>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</si>
  <si>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</si>
  <si>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</si>
  <si>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</si>
  <si>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</si>
  <si>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</si>
  <si>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</si>
  <si>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</si>
  <si>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</si>
  <si>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</si>
  <si>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</si>
  <si>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</si>
  <si>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</si>
  <si>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</si>
  <si>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</si>
  <si>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</si>
  <si>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</si>
  <si>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</si>
  <si>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000</t>
  </si>
  <si>
    <t>Ostatní a vedlejší náklady</t>
  </si>
  <si>
    <t>STA</t>
  </si>
  <si>
    <t>{01b24dfd-8e97-43ce-8fa6-944a5984afe3}</t>
  </si>
  <si>
    <t>2</t>
  </si>
  <si>
    <t>SO 101.1A</t>
  </si>
  <si>
    <t>Rekonstrukce silnice II/118 - část 1</t>
  </si>
  <si>
    <t>{b23b5a97-fe63-454e-b959-c05bd5db1041}</t>
  </si>
  <si>
    <t>SO 101.1B</t>
  </si>
  <si>
    <t>{241a3ef2-a08f-4075-8c17-39767a2e96db}</t>
  </si>
  <si>
    <t>SO 101.2</t>
  </si>
  <si>
    <t xml:space="preserve">Křižovatková napojení komunikací  - část 1</t>
  </si>
  <si>
    <t>{2f1498f8-a95b-4a46-9976-eadb1e8d9ec9}</t>
  </si>
  <si>
    <t>SO 102.1</t>
  </si>
  <si>
    <t>Rekonstrukce silnice II/118 - část 2</t>
  </si>
  <si>
    <t>{11f3e8d1-c331-49a6-a802-93dc7cf5b2aa}</t>
  </si>
  <si>
    <t>SO 102.2</t>
  </si>
  <si>
    <t xml:space="preserve">Křižovatková napojení komunikací  - část  2</t>
  </si>
  <si>
    <t>{0cc9a85d-276f-42a0-90d8-f454d7ac471e}</t>
  </si>
  <si>
    <t>SO 105</t>
  </si>
  <si>
    <t>Dopravní opatření při rekonstrukci</t>
  </si>
  <si>
    <t>{05dfb26d-a26e-44ca-b67d-8ecbc029f5bd}</t>
  </si>
  <si>
    <t>SO 301</t>
  </si>
  <si>
    <t>Stoka 1</t>
  </si>
  <si>
    <t>{ad655ea1-58a5-4f6e-8994-3893d2f7b640}</t>
  </si>
  <si>
    <t>SO 302</t>
  </si>
  <si>
    <t>Stoka 2</t>
  </si>
  <si>
    <t>{073ec2b4-0301-45fb-8b43-0118aa63c724}</t>
  </si>
  <si>
    <t>SO 303</t>
  </si>
  <si>
    <t>Stoka 3</t>
  </si>
  <si>
    <t>{6725430b-bec2-41fa-8ed8-b191b4c7a7b0}</t>
  </si>
  <si>
    <t>SO 304</t>
  </si>
  <si>
    <t>Stoka 4</t>
  </si>
  <si>
    <t>{396f9b11-d262-4f0e-a629-974c4e099d22}</t>
  </si>
  <si>
    <t>SO 305</t>
  </si>
  <si>
    <t>Stoka 5</t>
  </si>
  <si>
    <t>{e763d14b-096d-4ae5-8668-bab91649959e}</t>
  </si>
  <si>
    <t>SO 306</t>
  </si>
  <si>
    <t>Uliční vpusti</t>
  </si>
  <si>
    <t>{ec89887f-92de-46b8-95bc-f8bacffa1a48}</t>
  </si>
  <si>
    <t>SO 307</t>
  </si>
  <si>
    <t>Přeložka vodovodu v ul. Železničářů</t>
  </si>
  <si>
    <t>{4826e58a-4ae0-4d3c-ac44-e93a23cbfb3b}</t>
  </si>
  <si>
    <t>SO 461</t>
  </si>
  <si>
    <t>Přeložky optické sítě MOSK</t>
  </si>
  <si>
    <t>{ce4d01af-d534-4768-bf2d-2ec388711c63}</t>
  </si>
  <si>
    <t>SO 501</t>
  </si>
  <si>
    <t>Přeložky NTL plynovodních přípojek</t>
  </si>
  <si>
    <t>{0a001cc9-c391-41d4-958c-30fc5d94daf0}</t>
  </si>
  <si>
    <t>1) Krycí list soupisu</t>
  </si>
  <si>
    <t>2) Rekapitulace</t>
  </si>
  <si>
    <t>3) Soupis prací</t>
  </si>
  <si>
    <t>Zpět na list:</t>
  </si>
  <si>
    <t>Rekapitulace stavby</t>
  </si>
  <si>
    <t>KRYCÍ LIST SOUPISU</t>
  </si>
  <si>
    <t>Objekt:</t>
  </si>
  <si>
    <t>SO 000 - Ostatní a vedlejší náklady</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</si>
  <si>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</si>
  <si>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</si>
  <si>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</si>
  <si>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</si>
  <si>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</si>
  <si>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</si>
  <si>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</si>
  <si>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</si>
  <si>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</si>
  <si>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</si>
  <si>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</si>
  <si>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</si>
  <si>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</si>
  <si>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</si>
  <si>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</si>
  <si>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</si>
  <si>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</si>
  <si>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</si>
  <si>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</si>
  <si>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</si>
  <si>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</si>
  <si>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</si>
  <si>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</si>
  <si>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</si>
  <si>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</si>
  <si>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Vedlejší rozpočtové náklady</t>
  </si>
  <si>
    <t>5</t>
  </si>
  <si>
    <t>ROZPOCET</t>
  </si>
  <si>
    <t>VRN1</t>
  </si>
  <si>
    <t>Průzkumné, geodetické a projektové práce</t>
  </si>
  <si>
    <t>K</t>
  </si>
  <si>
    <t>012103000</t>
  </si>
  <si>
    <t>Průzkumné, geodetické a projektové práce geodetické práce před výstavbou</t>
  </si>
  <si>
    <t>Kč</t>
  </si>
  <si>
    <t>CS ÚRS 2016 02</t>
  </si>
  <si>
    <t>1024</t>
  </si>
  <si>
    <t>-1787126596</t>
  </si>
  <si>
    <t>VV</t>
  </si>
  <si>
    <t>1 " zaměření stávajícího stavu a vytyčení IS</t>
  </si>
  <si>
    <t>012303000</t>
  </si>
  <si>
    <t>Průzkumné, geodetické a projektové práce geodetické práce po výstavbě</t>
  </si>
  <si>
    <t>1335506977</t>
  </si>
  <si>
    <t>3</t>
  </si>
  <si>
    <t>013244000</t>
  </si>
  <si>
    <t>Průzkumné, geodetické a projektové práce projektové práce dokumentace stavby (výkresová a textová) pro provádění stavby</t>
  </si>
  <si>
    <t>2003418625</t>
  </si>
  <si>
    <t>1 " RDS</t>
  </si>
  <si>
    <t>4</t>
  </si>
  <si>
    <t>013254000</t>
  </si>
  <si>
    <t>Průzkumné, geodetické a projektové práce projektové práce dokumentace stavby (výkresová a textová) skutečného provedení stavby</t>
  </si>
  <si>
    <t>1022363432</t>
  </si>
  <si>
    <t>VRN3</t>
  </si>
  <si>
    <t>Zařízení staveniště</t>
  </si>
  <si>
    <t>032002000</t>
  </si>
  <si>
    <t>Hlavní tituly průvodních činností a nákladů zařízení staveniště vybavení staveniště</t>
  </si>
  <si>
    <t>-1628360593</t>
  </si>
  <si>
    <t>6</t>
  </si>
  <si>
    <t>034503000</t>
  </si>
  <si>
    <t>Zařízení staveniště zabezpečení staveniště informační tabule</t>
  </si>
  <si>
    <t>ks</t>
  </si>
  <si>
    <t>-1646456181</t>
  </si>
  <si>
    <t>VRN4</t>
  </si>
  <si>
    <t>Inženýrská činnost</t>
  </si>
  <si>
    <t>7</t>
  </si>
  <si>
    <t>043002000</t>
  </si>
  <si>
    <t>Hlavní tituly průvodních činností a nákladů inženýrská činnost zkoušky a ostatní měření</t>
  </si>
  <si>
    <t>1847170479</t>
  </si>
  <si>
    <t>1 " pasport dotčených objektů před stavbou a po dokončení stavby</t>
  </si>
  <si>
    <t>8</t>
  </si>
  <si>
    <t>045303000</t>
  </si>
  <si>
    <t>Inženýrská činnost kompletační a koordinační činnost koordinační činnost</t>
  </si>
  <si>
    <t>1472319880</t>
  </si>
  <si>
    <t>činnosti související se zakázkou, zajištění podkladů,účasti na jednání, kontroly činností na staveništi</t>
  </si>
  <si>
    <t>koordinace mezi jednotlivými dodavateli, přenos informací a řešení vazeb na okolí staveniště</t>
  </si>
  <si>
    <t xml:space="preserve">1 " podrobnější popis viz úvod ceníku 800-0 Vedlejší rozpočtové náklady, dostupné na stránce  https://www.cs-urs.cz/</t>
  </si>
  <si>
    <t>VRN7</t>
  </si>
  <si>
    <t>Provozní vlivy</t>
  </si>
  <si>
    <t>9</t>
  </si>
  <si>
    <t>072002000</t>
  </si>
  <si>
    <t>Hlavní tituly průvodních činností a nákladů provozní vlivy silniční provoz</t>
  </si>
  <si>
    <t>1167888691</t>
  </si>
  <si>
    <t>SO 101.1A - Rekonstrukce silnice II/118 - část 1</t>
  </si>
  <si>
    <t xml:space="preserve">Dle směrnice R-Sm-16-02 budou všechny vyfrézované komunikační vrstvy, kamenné obruby a žulové dlažby řešeny povinným odkupem zhotovitele.  Rušené dopravní značky budou v případě dobrého stavu převezeny do skladu investora.</t>
  </si>
  <si>
    <t>HSV - Práce a dodávky HSV</t>
  </si>
  <si>
    <t xml:space="preserve">    1 - Zemní práce</t>
  </si>
  <si>
    <t xml:space="preserve">    5 - Komunikace</t>
  </si>
  <si>
    <t xml:space="preserve">    8 - Trubní vedení</t>
  </si>
  <si>
    <t xml:space="preserve">    9 - Ostatní konstrukce a práce-bourání</t>
  </si>
  <si>
    <t xml:space="preserve">    997 - Přesun sutě</t>
  </si>
  <si>
    <t xml:space="preserve">    998 - Přesun hmot</t>
  </si>
  <si>
    <t>HSV</t>
  </si>
  <si>
    <t>Práce a dodávky HSV</t>
  </si>
  <si>
    <t>Zemní práce</t>
  </si>
  <si>
    <t>113106522</t>
  </si>
  <si>
    <t>Rozebrání dlažeb a dílců komunikací pro pěší, vozovek a ploch s přemístěním hmot na skládku na vzdálenost do 3 m nebo s naložením na dopravní prostředek vozovek a ploch, s jakoukoliv výplní spár v ploše jednotlivě přes 200 m2 z drobných kostek nebo odseků s ložem ze živice</t>
  </si>
  <si>
    <t>m2</t>
  </si>
  <si>
    <t>CS ÚRS 2017 01</t>
  </si>
  <si>
    <t>832949746</t>
  </si>
  <si>
    <t>PSC</t>
  </si>
  <si>
    <t xml:space="preserve">Poznámka k souboru cen:_x000d_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(kromě silničních dílců),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</si>
  <si>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7627+138" Ulice Gen. Klapálka</t>
  </si>
  <si>
    <t>113107211</t>
  </si>
  <si>
    <t>Odstranění podkladů nebo krytů s přemístěním hmot na skládku na vzdálenost do 20 m nebo s naložením na dopravní prostředek v ploše jednotlivě přes 200 m2 z kameniva těženého, o tl. vrstvy do 100 mm</t>
  </si>
  <si>
    <t>1166416022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</si>
  <si>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</si>
  <si>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7627+4255"ulice Dukelských hrdinů a Gen. Klapálka</t>
  </si>
  <si>
    <t>113107221</t>
  </si>
  <si>
    <t>Odstranění podkladů nebo krytů s přemístěním hmot na skládku na vzdálenost do 20 m nebo s naložením na dopravní prostředek v ploše jednotlivě přes 200 m2 z kameniva hrubého drceného, o tl. vrstvy do 100 mm</t>
  </si>
  <si>
    <t>-182087505</t>
  </si>
  <si>
    <t>4255"ulice Dukelských hrdinů a Gen. Klapálka</t>
  </si>
  <si>
    <t>113107222</t>
  </si>
  <si>
    <t>Odstranění podkladů nebo krytů s přemístěním hmot na skládku na vzdálenost do 20 m nebo s naložením na dopravní prostředek v ploše jednotlivě přes 200 m2 z kameniva hrubého drceného, o tl. vrstvy přes 100 do 200 mm</t>
  </si>
  <si>
    <t>-1417632783</t>
  </si>
  <si>
    <t>113154364</t>
  </si>
  <si>
    <t>Frézování živičného podkladu nebo krytu s naložením na dopravní prostředek plochy přes 1 000 do 10 000 m2 s překážkami v trase pruhu šířky přes 1 m do 2 m, tloušťky vrstvy 100 mm</t>
  </si>
  <si>
    <t>-2072731926</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</si>
  <si>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</si>
  <si>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7627" Ulice Gen. Klapálka  - odkup zhotovitelem</t>
  </si>
  <si>
    <t>113154365</t>
  </si>
  <si>
    <t>Frézování živičného podkladu nebo krytu s naložením na dopravní prostředek plochy přes 1 000 do 10 000 m2 s překážkami v trase pruhu šířky přes 1 m do 2 m, tloušťky vrstvy 200 mm</t>
  </si>
  <si>
    <t>-1777527396</t>
  </si>
  <si>
    <t>komunikace - vše odkup zhotovitelem</t>
  </si>
  <si>
    <t>4255" Ulice Dukelských hrdinů</t>
  </si>
  <si>
    <t>113201112</t>
  </si>
  <si>
    <t>Vytrhání obrub s vybouráním lože, s přemístěním hmot na skládku na vzdálenost do 3 m nebo s naložením na dopravní prostředek silničních ležatých</t>
  </si>
  <si>
    <t>m</t>
  </si>
  <si>
    <t>-2141022338</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</si>
  <si>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</si>
  <si>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984+1207+60+17</t>
  </si>
  <si>
    <t>-445-328 " v rámci dělení podobjektů přesunuto do SO 101.2 a SO101.3</t>
  </si>
  <si>
    <t>Součet</t>
  </si>
  <si>
    <t>113202111</t>
  </si>
  <si>
    <t>Vytrhání obrub s vybouráním lože, s přemístěním hmot na skládku na vzdálenost do 3 m nebo s naložením na dopravní prostředek z krajníků nebo obrubníků stojatých</t>
  </si>
  <si>
    <t>974923171</t>
  </si>
  <si>
    <t>343+200</t>
  </si>
  <si>
    <t>122201403</t>
  </si>
  <si>
    <t>Vykopávky v zemnících na suchu s přehozením výkopku na vzdálenost do 3 m nebo s naložením na dopravní prostředek v hornině tř. 3 přes 1 000 do 5 000 m3</t>
  </si>
  <si>
    <t>m3</t>
  </si>
  <si>
    <t>-47434367</t>
  </si>
  <si>
    <t xml:space="preserve">Poznámka k souboru cen:_x000d_
1. Ceny lze použít i pro těžbu haldoviny a pro skrývky s výjimkou skrývek nad povrchový- mi důlními díly. Ceny pro těžbu haldoviny nelze použít, uplatňují-li se v místě těžby báňské předpisy nebo odůvodněné požadavky správce haldy (odvalu), které prokazatelně vyvolávají zvýšení nákladů dodavatele stavebních prací. V těchto případech se vykopávka haldy (odvalu) ocení příslušnými cenami katalogu 823-2 Rekultivace. 2. Ceny lze použít jen pro vykopávky v zemnících nezapažených. Jsou-li zemníky nebo jejich části zapažené, oceňuje se vykopávka v nich podle čl. 3116 Všeobecných podmínek tohoto katalogu. </t>
  </si>
  <si>
    <t>úprava aktivní zóny komunikací se zhutněním s předepsanou mírou zhutnění na 100 % PS - uvažováno na 35 % plochy</t>
  </si>
  <si>
    <t xml:space="preserve">11882*0,3*0,35 </t>
  </si>
  <si>
    <t>122202203</t>
  </si>
  <si>
    <t>Odkopávky a prokopávky nezapažené pro silnice s přemístěním výkopku v příčných profilech na vzdálenost do 15 m nebo s naložením na dopravní prostředek v hornině tř. 3 přes 1 000 do 5 000 m3</t>
  </si>
  <si>
    <t>-493443831</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</si>
  <si>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</si>
  <si>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11</t>
  </si>
  <si>
    <t>1310687726</t>
  </si>
  <si>
    <t>4255*0,37"ulice Dukelských hrdinů</t>
  </si>
  <si>
    <t>7765*0,17"Ulice Gen. Klapálka</t>
  </si>
  <si>
    <t>12</t>
  </si>
  <si>
    <t>122202209</t>
  </si>
  <si>
    <t>Odkopávky a prokopávky nezapažené pro silnice s přemístěním výkopku v příčných profilech na vzdálenost do 15 m nebo s naložením na dopravní prostředek v hornině tř. 3 Příplatek k cenám za lepivost horniny tř. 3</t>
  </si>
  <si>
    <t>475387872</t>
  </si>
  <si>
    <t>2894,4*0,5 'Přepočtené koeficientem množství</t>
  </si>
  <si>
    <t>13</t>
  </si>
  <si>
    <t>-1011072944</t>
  </si>
  <si>
    <t>1247,61*0,5 'Přepočtené koeficientem množství</t>
  </si>
  <si>
    <t>14</t>
  </si>
  <si>
    <t>162401102</t>
  </si>
  <si>
    <t>Vodorovné přemístění výkopku nebo sypaniny po suchu na obvyklém dopravním prostředku, bez naložení výkopku, avšak se složením bez rozhrnutí z horniny tř. 1 až 4 na vzdálenost přes 1 500 do 2 000 m</t>
  </si>
  <si>
    <t>923150048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</si>
  <si>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</si>
  <si>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xml:space="preserve">úprava aktivní zóny komunikací se zhutněním s předepsanou mírou zhutnění na 100 % PS </t>
  </si>
  <si>
    <t>11882*0,35*0,3 " na deponii</t>
  </si>
  <si>
    <t>11882*0,35*0,3 " zpět na stavbu</t>
  </si>
  <si>
    <t>162701105</t>
  </si>
  <si>
    <t>Vodorovné přemístění výkopku nebo sypaniny po suchu na obvyklém dopravním prostředku, bez naložení výkopku, avšak se složením bez rozhrnutí z horniny tř. 1 až 4 na vzdálenost přes 9 000 do 10 000 m</t>
  </si>
  <si>
    <t>-1523896199</t>
  </si>
  <si>
    <t>2894,4</t>
  </si>
  <si>
    <t>16</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</si>
  <si>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</si>
  <si>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</si>
  <si>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162062690</t>
  </si>
  <si>
    <t>2894,4*10 'Přepočtené koeficientem množství</t>
  </si>
  <si>
    <t>17</t>
  </si>
  <si>
    <t>171101111</t>
  </si>
  <si>
    <t>Uložení sypaniny do násypů s rozprostřením sypaniny ve vrstvách a s hrubým urovnáním zhutněných s uzavřením povrchu násypu z hornin nesoudržných sypkých s relativní ulehlostí I(d) 0,9 nebo v aktivní zóně</t>
  </si>
  <si>
    <t>1508366009</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</si>
  <si>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</si>
  <si>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11882*0,35*0,3</t>
  </si>
  <si>
    <t>18</t>
  </si>
  <si>
    <t>171201201</t>
  </si>
  <si>
    <t>Uložení sypaniny na skládky</t>
  </si>
  <si>
    <t>-2062128270</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</si>
  <si>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</si>
  <si>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11882*0,35*0,3 " na mezideponii pro vápnění</t>
  </si>
  <si>
    <t>2894,4 " na skládku</t>
  </si>
  <si>
    <t>19</t>
  </si>
  <si>
    <t>171201211</t>
  </si>
  <si>
    <t>Uložení sypaniny poplatek za uložení sypaniny na skládce (skládkovné)</t>
  </si>
  <si>
    <t>t</t>
  </si>
  <si>
    <t>-1190963786</t>
  </si>
  <si>
    <t>2894,4*1,8 'Přepočtené koeficientem množství</t>
  </si>
  <si>
    <t>20</t>
  </si>
  <si>
    <t>181951102</t>
  </si>
  <si>
    <t>Úprava pláně vyrovnáním výškových rozdílů v hornině tř. 1 až 4 se zhutněním</t>
  </si>
  <si>
    <t>1806684839</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</si>
  <si>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</si>
  <si>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11882</t>
  </si>
  <si>
    <t>Komunikace</t>
  </si>
  <si>
    <t>561041131</t>
  </si>
  <si>
    <t>Zřízení podkladu ze zeminy upravené hydraulickými pojivy vápnem, cementem nebo směsnými pojivy (materiál ve specifikaci) s rozprostřením, promísením, vlhčením, zhutněním a ošetřením vodou plochy přes 5 000 m2, tloušťka po zhutnění přes 250 do 300 mm</t>
  </si>
  <si>
    <t>-1532810788</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</si>
  <si>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</si>
  <si>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úprava aktivní zóny komunikací se zhutněním s předepsanou mírou zhutnění na 100 % PS, smíchání na mezideponii</t>
  </si>
  <si>
    <t>11885*0,35</t>
  </si>
  <si>
    <t>22</t>
  </si>
  <si>
    <t>M</t>
  </si>
  <si>
    <t>585301700.1</t>
  </si>
  <si>
    <t>vápno nehašené CL 90-Q standardní</t>
  </si>
  <si>
    <t>1930928684</t>
  </si>
  <si>
    <t>4159,75*0,3*1,8*0,03</t>
  </si>
  <si>
    <t>23</t>
  </si>
  <si>
    <t>564851114</t>
  </si>
  <si>
    <t>Podklad ze štěrkodrti ŠD s rozprostřením a zhutněním, po zhutnění tl. 180 mm</t>
  </si>
  <si>
    <t>1814165706</t>
  </si>
  <si>
    <t>BUS</t>
  </si>
  <si>
    <t>264" Ulice Dukelských hrdinů</t>
  </si>
  <si>
    <t>264*1,1 'Přepočtené koeficientem množství</t>
  </si>
  <si>
    <t>24</t>
  </si>
  <si>
    <t>564871111</t>
  </si>
  <si>
    <t>Podklad ze štěrkodrti ŠD s rozprostřením a zhutněním, po zhutnění tl. 250 mm</t>
  </si>
  <si>
    <t>-1394839641</t>
  </si>
  <si>
    <t>koeficiet množství - rozšíření podkladních vrstev komunikace podle vzorového řezu</t>
  </si>
  <si>
    <t>ulice Dukelských hrdinů</t>
  </si>
  <si>
    <t>4416</t>
  </si>
  <si>
    <t>Ulice Gen. Klapálka</t>
  </si>
  <si>
    <t>7202</t>
  </si>
  <si>
    <t>11618*1,1 'Přepočtené koeficientem množství</t>
  </si>
  <si>
    <t>25</t>
  </si>
  <si>
    <t>565145121</t>
  </si>
  <si>
    <t>Asfaltový beton vrstva podkladní ACP 16 (obalované kamenivo střednězrnné - OKS) s rozprostřením a zhutněním v pruhu šířky přes 3 m, po zhutnění tl. 60 mm</t>
  </si>
  <si>
    <t>-163543657</t>
  </si>
  <si>
    <t xml:space="preserve">Poznámka k souboru cen:_x000d_
1. ČSN EN 13108-1 připouští pro ACP 16 pouze tl. 50 až 80 mm. </t>
  </si>
  <si>
    <t>26</t>
  </si>
  <si>
    <t>567122114</t>
  </si>
  <si>
    <t>Podklad ze směsi stmelené cementem SC bez dilatačních spár, s rozprostřením a zhutněním SC C 8/10 (KSC I), po zhutnění tl. 150 mm</t>
  </si>
  <si>
    <t>11480543</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</si>
  <si>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</si>
  <si>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264" Ulice Dukelských hrdinů a Gen. Klapálka</t>
  </si>
  <si>
    <t>264*1,05 'Přepočtené koeficientem množství</t>
  </si>
  <si>
    <t>27</t>
  </si>
  <si>
    <t>567132112</t>
  </si>
  <si>
    <t>Podklad ze směsi stmelené cementem SC bez dilatačních spár, s rozprostřením a zhutněním SC C 8/10 (KSC I), po zhutnění tl. 170 mm</t>
  </si>
  <si>
    <t>1651804692</t>
  </si>
  <si>
    <t>11618*1,05 'Přepočtené koeficientem množství</t>
  </si>
  <si>
    <t>28</t>
  </si>
  <si>
    <t>573111111</t>
  </si>
  <si>
    <t>Postřik infiltrační PI z asfaltu silničního s posypem kamenivem, v množství 0,60 kg/m2</t>
  </si>
  <si>
    <t>-477047624</t>
  </si>
  <si>
    <t>11618*1,05</t>
  </si>
  <si>
    <t>29</t>
  </si>
  <si>
    <t>573231106</t>
  </si>
  <si>
    <t>Postřik spojovací PS bez posypu kamenivem ze silniční emulze, v množství 0,30 kg/m2</t>
  </si>
  <si>
    <t>-1069686402</t>
  </si>
  <si>
    <t>11618" na ACP</t>
  </si>
  <si>
    <t>11618" na ACL</t>
  </si>
  <si>
    <t>30</t>
  </si>
  <si>
    <t>576133221</t>
  </si>
  <si>
    <t>Asfaltový koberec mastixový SMA 11 (AKMS) s rozprostřením a se zhutněním v pruhu šířky přes 3 m, po zhutnění tl. 40 mm</t>
  </si>
  <si>
    <t>-1807433550</t>
  </si>
  <si>
    <t>vrstva s modifikovanými asfaltovými pojivy</t>
  </si>
  <si>
    <t>31</t>
  </si>
  <si>
    <t>577165142</t>
  </si>
  <si>
    <t>Asfaltový beton vrstva ložní ACL 16 (ABH) s rozprostřením a zhutněním z modifikovaného asfaltu v pruhu šířky přes 3 m, po zhutnění tl. 70 mm</t>
  </si>
  <si>
    <t>-1624397882</t>
  </si>
  <si>
    <t xml:space="preserve">Poznámka k souboru cen:_x000d_
1. ČSN EN 13108-1 připouští pro ACL 16 pouze tl. 50 až 70 mm. </t>
  </si>
  <si>
    <t>32</t>
  </si>
  <si>
    <t>584121111</t>
  </si>
  <si>
    <t>Osazení silničních dílců ze železového betonu s podkladem z kameniva těženého do tl. 40 mm jakéhokoliv druhu a velikosti</t>
  </si>
  <si>
    <t>-1616710185</t>
  </si>
  <si>
    <t xml:space="preserve">Poznámka k souboru cen:_x000d_
1. V ceně nejsou započteny náklady na: a) dodání dílců, které se oceňuje ve specifikaci; ztratné lze dohodnout ve výši 1%, b) výplň spár, které se oceňují cenami souboru cen 599 . 4-11 Vyplnění spár mezi silničními dílci jakékoliv tloušťky. 2. Počet měrných jednotek se určuje v m2 půdorysné plochy krytu z dílců včetně spár. </t>
  </si>
  <si>
    <t xml:space="preserve">264 " BUS panely </t>
  </si>
  <si>
    <t>33</t>
  </si>
  <si>
    <t>R 592 4</t>
  </si>
  <si>
    <t>Silniční zastávkový betonový panel včetně obruby</t>
  </si>
  <si>
    <t>-1482242602</t>
  </si>
  <si>
    <t>264*1,01 'Přepočtené koeficientem množství</t>
  </si>
  <si>
    <t>34</t>
  </si>
  <si>
    <t>596211123</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</si>
  <si>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přes 300 m2</t>
  </si>
  <si>
    <t>-993163657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</si>
  <si>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</si>
  <si>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18+55</t>
  </si>
  <si>
    <t>35</t>
  </si>
  <si>
    <t>592453080</t>
  </si>
  <si>
    <t>dlažba skladebná betonová základní 20 x 10 x 6 cm přírodní</t>
  </si>
  <si>
    <t>127146782</t>
  </si>
  <si>
    <t>55</t>
  </si>
  <si>
    <t>55*1,01 'Přepočtené koeficientem množství</t>
  </si>
  <si>
    <t>36</t>
  </si>
  <si>
    <t>592453090</t>
  </si>
  <si>
    <t>dlažba skladebná betonová základní pro nevidomé 20 x 10 x 6 cm barevná</t>
  </si>
  <si>
    <t>-1618846414</t>
  </si>
  <si>
    <t>18*1,01 'Přepočtené koeficientem množství</t>
  </si>
  <si>
    <t>37</t>
  </si>
  <si>
    <t>596211124</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</si>
  <si>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Příplatek k cenám dvou barev za dlažbu z prvků</t>
  </si>
  <si>
    <t>1283364654</t>
  </si>
  <si>
    <t>Trubní vedení</t>
  </si>
  <si>
    <t>38</t>
  </si>
  <si>
    <t>899231111</t>
  </si>
  <si>
    <t>Výšková úprava uličního vstupu nebo vpusti do 200 mm zvýšením mříže</t>
  </si>
  <si>
    <t>kus</t>
  </si>
  <si>
    <t>627433951</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</si>
  <si>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</si>
  <si>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39</t>
  </si>
  <si>
    <t>899331111</t>
  </si>
  <si>
    <t>Výšková úprava uličního vstupu nebo vpusti do 200 mm zvýšením poklopu</t>
  </si>
  <si>
    <t>-1275250759</t>
  </si>
  <si>
    <t>40</t>
  </si>
  <si>
    <t>899431111</t>
  </si>
  <si>
    <t>Výšková úprava uličního vstupu nebo vpusti do 200 mm zvýšením krycího hrnce, šoupěte nebo hydrantu bez úpravy armatur</t>
  </si>
  <si>
    <t>-846593053</t>
  </si>
  <si>
    <t>Ostatní konstrukce a práce-bourání</t>
  </si>
  <si>
    <t>41</t>
  </si>
  <si>
    <t>914111111</t>
  </si>
  <si>
    <t>Montáž svislé dopravní značky základní velikosti do 1 m2 objímkami na sloupky nebo konzoly</t>
  </si>
  <si>
    <t>-225780169</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</si>
  <si>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</si>
  <si>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 xml:space="preserve">30-5 " značky </t>
  </si>
  <si>
    <t>10 " v kombinaci se směrovou deskou Z4</t>
  </si>
  <si>
    <t>42</t>
  </si>
  <si>
    <t>404440450R</t>
  </si>
  <si>
    <t>značka dopravní svislá FeZn NK A32a, 700 mm</t>
  </si>
  <si>
    <t>-59306235</t>
  </si>
  <si>
    <t>30-5 " specifikace dle PD</t>
  </si>
  <si>
    <t>43</t>
  </si>
  <si>
    <t>404440450R1</t>
  </si>
  <si>
    <t>1070426417</t>
  </si>
  <si>
    <t>10 " specifikace dle PD, se směrovou deskou</t>
  </si>
  <si>
    <t>44</t>
  </si>
  <si>
    <t>914111121</t>
  </si>
  <si>
    <t>Montáž svislé dopravní značky základní velikosti do 2 m2 objímkami na sloupky nebo konzoly</t>
  </si>
  <si>
    <t>-1959204408</t>
  </si>
  <si>
    <t>11 -3" specifikace dle PD</t>
  </si>
  <si>
    <t>45</t>
  </si>
  <si>
    <t>404454350R</t>
  </si>
  <si>
    <t>značka dopravní svislá nereflexní FeZn-Al rám., 1000 x 1500 mm</t>
  </si>
  <si>
    <t>-419572930</t>
  </si>
  <si>
    <t>46</t>
  </si>
  <si>
    <t>914511111</t>
  </si>
  <si>
    <t>Montáž sloupku dopravních značek délky do 3,5 m do betonového základu</t>
  </si>
  <si>
    <t>1313937557</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</si>
  <si>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</si>
  <si>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 xml:space="preserve">52-7 " pro značky </t>
  </si>
  <si>
    <t>47</t>
  </si>
  <si>
    <t>404452250</t>
  </si>
  <si>
    <t>sloupek Zn 60 - 350</t>
  </si>
  <si>
    <t>-288565203</t>
  </si>
  <si>
    <t>48</t>
  </si>
  <si>
    <t>915111111</t>
  </si>
  <si>
    <t>Vodorovné dopravní značení stříkané barvou dělící čára šířky 125 mm souvislá bílá základní</t>
  </si>
  <si>
    <t>1523798896</t>
  </si>
  <si>
    <t xml:space="preserve">Poznámka k souboru cen:_x000d_
1. Ceny jsou určeny pro dělící čáry bílé souvislé č. V1a, bílé přerušované č. V2a, žluté souvislé č. V12b, žluté přerušované č. V12c a vodící čáry bílé č. V4.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915 11 a 915 12 v m délky dělící nebo vodící čáry (včetně mezer), b) u ceny 915 13 v m2 stříkané plochy bez mezer. </t>
  </si>
  <si>
    <t xml:space="preserve">1074-217 "  V1 </t>
  </si>
  <si>
    <t>49</t>
  </si>
  <si>
    <t>915111121</t>
  </si>
  <si>
    <t>Vodorovné dopravní značení stříkané barvou dělící čára šířky 125 mm přerušovaná bílá základní</t>
  </si>
  <si>
    <t>-2059496452</t>
  </si>
  <si>
    <t xml:space="preserve">956 " V2b  (3/1,5/0,125)</t>
  </si>
  <si>
    <t xml:space="preserve">1120 " V2b  (1,5/1,5/0,125)</t>
  </si>
  <si>
    <t xml:space="preserve">188 " V2b  (3/6/0,125)</t>
  </si>
  <si>
    <t>-317 "odpočet pro 101.1B</t>
  </si>
  <si>
    <t>50</t>
  </si>
  <si>
    <t>915121111</t>
  </si>
  <si>
    <t>Vodorovné dopravní značení stříkané barvou vodící čára bílá šířky 250 mm souvislá základní</t>
  </si>
  <si>
    <t>-747277714</t>
  </si>
  <si>
    <t>927 -186" V4</t>
  </si>
  <si>
    <t>51</t>
  </si>
  <si>
    <t>915121121</t>
  </si>
  <si>
    <t>Vodorovné dopravní značení stříkané barvou vodící čára bílá šířky 250 mm přerušovaná základní</t>
  </si>
  <si>
    <t>1091632254</t>
  </si>
  <si>
    <t>390 " V10a parkovací stání</t>
  </si>
  <si>
    <t>52</t>
  </si>
  <si>
    <t>915131111</t>
  </si>
  <si>
    <t>Vodorovné dopravní značení stříkané barvou přechody pro chodce, šipky, symboly bílé základní</t>
  </si>
  <si>
    <t>-1895693994</t>
  </si>
  <si>
    <t>100 " V20</t>
  </si>
  <si>
    <t>395 " V7 přechod</t>
  </si>
  <si>
    <t>17 " V8</t>
  </si>
  <si>
    <t>100 " V13</t>
  </si>
  <si>
    <t>106 " V9a</t>
  </si>
  <si>
    <t>8 " V15</t>
  </si>
  <si>
    <t>100*0,5 " V5</t>
  </si>
  <si>
    <t>36 " V 11a</t>
  </si>
  <si>
    <t>-265 "odpočet pro 101.1B</t>
  </si>
  <si>
    <t>53</t>
  </si>
  <si>
    <t>915131115R</t>
  </si>
  <si>
    <t>Vodorovné dopravní značení stříkané barvou přechody pro chodce, šipky, symboly základní</t>
  </si>
  <si>
    <t>908504154</t>
  </si>
  <si>
    <t>13 " V14 modrý</t>
  </si>
  <si>
    <t xml:space="preserve">60 "  V14 červený</t>
  </si>
  <si>
    <t>9 " V19 modrý</t>
  </si>
  <si>
    <t xml:space="preserve">16 "  V19 červený</t>
  </si>
  <si>
    <t>-9 "odpočet pro 101.1B</t>
  </si>
  <si>
    <t>54</t>
  </si>
  <si>
    <t>915211111</t>
  </si>
  <si>
    <t>Vodorovné dopravní značení stříkaným plastem dělící čára šířky 125 mm souvislá bílá základní</t>
  </si>
  <si>
    <t>-1289937664</t>
  </si>
  <si>
    <t xml:space="preserve">Poznámka k souboru cen:_x000d_
1. Ceny jsou určeny pro dělicí čáry souvislé č. V 1a bílé, přerušované č. V 2a bílé, vodící č. V 4 bílé, souvislá č. V12b žlutá, přerušovaná č. V12c žlutá. 2. V cenách nejsou započteny náklady na: a) předznačení, tyto se oceňují cenami souboru cen 915 6.-11 Předznačení pro vodorovné značení, b) očištění vozovky, tyto se oceňují cenami souboru cen 938 90-9 . Odstranění bláta, prachu, nebo hlinitého nánosu s povrchu podkladu, nebo krytu části C 01 tohoto katalogu. 3. Množství měrných jednotek se určuje: a) u cen 912 21 a 915 22 v m délky dělící nebo vodící čáry (včetně mezer), b) u ceny 915 23 v m2 stříkané plochy bez mezer. </t>
  </si>
  <si>
    <t xml:space="preserve">1074 -217 "  V1 </t>
  </si>
  <si>
    <t>915211121</t>
  </si>
  <si>
    <t>Vodorovné dopravní značení stříkaným plastem dělící čára šířky 125 mm přerušovaná bílá základní</t>
  </si>
  <si>
    <t>1192850201</t>
  </si>
  <si>
    <t>56</t>
  </si>
  <si>
    <t>915221111</t>
  </si>
  <si>
    <t>Vodorovné dopravní značení stříkaným plastem vodící čára bílá šířky 250 mm souvislá základní</t>
  </si>
  <si>
    <t>693816176</t>
  </si>
  <si>
    <t>927-186 " V4</t>
  </si>
  <si>
    <t>57</t>
  </si>
  <si>
    <t>915221121</t>
  </si>
  <si>
    <t>Vodorovné dopravní značení stříkaným plastem vodící čára bílá šířky 250 mm přerušovaná základní</t>
  </si>
  <si>
    <t>1262534215</t>
  </si>
  <si>
    <t>58</t>
  </si>
  <si>
    <t>915231111</t>
  </si>
  <si>
    <t>Vodorovné dopravní značení stříkaným plastem přechody pro chodce, šipky, symboly nápisy bílé základní</t>
  </si>
  <si>
    <t>1672673005</t>
  </si>
  <si>
    <t>59</t>
  </si>
  <si>
    <t>915231115R</t>
  </si>
  <si>
    <t>Vodorovné dopravní značení stříkaným plastem přechody pro chodce, šipky, symboly nápisy základní</t>
  </si>
  <si>
    <t>-585959459</t>
  </si>
  <si>
    <t>60</t>
  </si>
  <si>
    <t>915611111</t>
  </si>
  <si>
    <t>Předznačení pro vodorovné značení stříkané barvou nebo prováděné z nátěrových hmot liniové dělicí čáry, vodicí proužky</t>
  </si>
  <si>
    <t>-1035561154</t>
  </si>
  <si>
    <t xml:space="preserve">Poznámka k souboru cen:_x000d_
1. Množství měrných jednotek se určuje: a) pro cenu -1111 v m délky dělicí čáry nebo vodícího proužku (včetně mezer), b) pro cenu -1112 v m2 natírané nebo stříkané plochy. </t>
  </si>
  <si>
    <t>1074+2264+927+390-720</t>
  </si>
  <si>
    <t>61</t>
  </si>
  <si>
    <t>915621111</t>
  </si>
  <si>
    <t>Předznačení pro vodorovné značení stříkané barvou nebo prováděné z nátěrových hmot plošné šipky, symboly, nápisy</t>
  </si>
  <si>
    <t>876475813</t>
  </si>
  <si>
    <t>776+36+98-274</t>
  </si>
  <si>
    <t>62</t>
  </si>
  <si>
    <t>916231213R</t>
  </si>
  <si>
    <t>Osazení chodníkového obrubníku betonového se zřízením lože, s vyplněním a zatřením spár cementovou maltou stojatého s boční opěrou z betonu prostého , do lože z betonu prostého téže značky</t>
  </si>
  <si>
    <t>-1254782075</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</si>
  <si>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</si>
  <si>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 xml:space="preserve">Lože s opěrou min. C20/25n-XF3, </t>
  </si>
  <si>
    <t>Duk. hrdinů+ gen. Klapálka</t>
  </si>
  <si>
    <t>1797</t>
  </si>
  <si>
    <t>63</t>
  </si>
  <si>
    <t>592174600</t>
  </si>
  <si>
    <t>obrubník betonový chodníkový silniční vibrolisovaný 100x15x25 cm</t>
  </si>
  <si>
    <t>692724015</t>
  </si>
  <si>
    <t xml:space="preserve"> Duk. hrdinů+ gen. Klapálka, </t>
  </si>
  <si>
    <t>1797*1,01 'Přepočtené koeficientem množství</t>
  </si>
  <si>
    <t>64</t>
  </si>
  <si>
    <t>919112212</t>
  </si>
  <si>
    <t>Řezání dilatačních spár v živičném krytu vytvoření komůrky pro těsnící zálivku šířky 10 mm, hloubky 20 mm</t>
  </si>
  <si>
    <t>335692004</t>
  </si>
  <si>
    <t xml:space="preserve">Poznámka k souboru cen:_x000d_
1. V cenách jsou započteny i náklady na vyčištění spár po řezání. </t>
  </si>
  <si>
    <t>77+101" D. Hrdinů, Ge. Klapálka</t>
  </si>
  <si>
    <t>-61 "v rámci dělení objektů přesunuto DO SO 101.2 a SO 101.3</t>
  </si>
  <si>
    <t>65</t>
  </si>
  <si>
    <t>919121212</t>
  </si>
  <si>
    <t>Utěsnění dilatačních spár zálivkou za studena v cementobetonovém nebo živičném krytu včetně adhezního nátěru bez těsnicího profilu pod zálivkou, pro komůrky šířky 10 mm, hloubky 20 mm</t>
  </si>
  <si>
    <t>-1181641719</t>
  </si>
  <si>
    <t xml:space="preserve">Poznámka k souboru cen:_x000d_
1. V cenách jsou započteny i náklady na vyčištění spár před těsněním a zalitím a náklady na impregnaci, těsnění a zalití spár včetně dodání hmot. </t>
  </si>
  <si>
    <t>66</t>
  </si>
  <si>
    <t>919735112</t>
  </si>
  <si>
    <t>Řezání stávajícího živičného krytu nebo podkladu hloubky přes 50 do 100 mm</t>
  </si>
  <si>
    <t>2078501991</t>
  </si>
  <si>
    <t xml:space="preserve">Poznámka k souboru cen:_x000d_
1. V cenách jsou započteny i náklady na spotřebu vody. </t>
  </si>
  <si>
    <t>67</t>
  </si>
  <si>
    <t>966006132</t>
  </si>
  <si>
    <t>Odstranění dopravních nebo orientačních značek se sloupkem s uložením hmot na vzdálenost do 20 m nebo s naložením na dopravní prostředek, se zásypem jam a jeho zhutněním s betonovou patkou</t>
  </si>
  <si>
    <t>1856786416</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</si>
  <si>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</si>
  <si>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55+11</t>
  </si>
  <si>
    <t>68</t>
  </si>
  <si>
    <t>979024443</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</si>
  <si>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</si>
  <si>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1132079945</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</si>
  <si>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</si>
  <si>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997</t>
  </si>
  <si>
    <t>Přesun sutě</t>
  </si>
  <si>
    <t>69</t>
  </si>
  <si>
    <t>997221551</t>
  </si>
  <si>
    <t>Vodorovná doprava suti bez naložení, ale se složením a s hrubým urovnáním ze sypkých materiálů, na vzdálenost do 1 km</t>
  </si>
  <si>
    <t>-596718419</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</si>
  <si>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</si>
  <si>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5113,96+5,412</t>
  </si>
  <si>
    <t>70</t>
  </si>
  <si>
    <t>997221559</t>
  </si>
  <si>
    <t>Vodorovná doprava suti bez naložení, ale se složením a s hrubým urovnáním Příplatek k ceně za každý další i započatý 1 km přes 1 km</t>
  </si>
  <si>
    <t>-1338757040</t>
  </si>
  <si>
    <t>5119,372*19 'Přepočtené koeficientem množství</t>
  </si>
  <si>
    <t>71</t>
  </si>
  <si>
    <t>997221815</t>
  </si>
  <si>
    <t>Poplatek za uložení stavebního odpadu na skládce (skládkovné) betonového</t>
  </si>
  <si>
    <t>-821872940</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</si>
  <si>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</si>
  <si>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5,412 " základy DZ</t>
  </si>
  <si>
    <t>72</t>
  </si>
  <si>
    <t>997221855</t>
  </si>
  <si>
    <t>Poplatek za uložení stavebního odpadu na skládce (skládkovné) z kameniva</t>
  </si>
  <si>
    <t>-404702889</t>
  </si>
  <si>
    <t>5113,96</t>
  </si>
  <si>
    <t>998</t>
  </si>
  <si>
    <t>Přesun hmot</t>
  </si>
  <si>
    <t>73</t>
  </si>
  <si>
    <t>998225111</t>
  </si>
  <si>
    <t>Přesun hmot pro komunikace s krytem z kameniva, monolitickým betonovým nebo živičným dopravní vzdálenost do 200 m jakékoliv délky objektu</t>
  </si>
  <si>
    <t>-1971850139</t>
  </si>
  <si>
    <t xml:space="preserve">Poznámka k souboru cen:_x000d_
1. Ceny lze použít i pro plochy letišť s krytem monolitickým betonovým nebo živičným. </t>
  </si>
  <si>
    <t>SO 101.1B - Rekonstrukce silnice II/118 - část 1</t>
  </si>
  <si>
    <t>113107223</t>
  </si>
  <si>
    <t>Odstranění podkladů nebo krytů s přemístěním hmot na skládku na vzdálenost do 20 m nebo s naložením na dopravní prostředek v ploše jednotlivě přes 200 m2 z kameniva hrubého drceného, o tl. vrstvy přes 200 do 300 mm</t>
  </si>
  <si>
    <t>-50045814</t>
  </si>
  <si>
    <t>110</t>
  </si>
  <si>
    <t>113107243</t>
  </si>
  <si>
    <t>Odstranění podkladů nebo krytů s přemístěním hmot na skládku na vzdálenost do 20 m nebo s naložením na dopravní prostředek v ploše jednotlivě přes 200 m2 živičných, o tl. vrstvy přes 100 do 150 mm</t>
  </si>
  <si>
    <t>-861733483</t>
  </si>
  <si>
    <t xml:space="preserve">110" </t>
  </si>
  <si>
    <t>113154355</t>
  </si>
  <si>
    <t>Frézování živičného podkladu nebo krytu s naložením na dopravní prostředek plochy přes 1 000 do 10 000 m2 s překážkami v trase pruhu šířky do 1 m, tloušťky vrstvy 200 mm</t>
  </si>
  <si>
    <t>2069918680</t>
  </si>
  <si>
    <t>odkup zhotovitelem</t>
  </si>
  <si>
    <t>3552 "m ul. gen. Klapálka</t>
  </si>
  <si>
    <t>480 " chodníky</t>
  </si>
  <si>
    <t>74 " ostrůvky</t>
  </si>
  <si>
    <t>121101101</t>
  </si>
  <si>
    <t>Sejmutí ornice nebo lesní půdy s vodorovným přemístěním na hromady v místě upotřebení nebo na dočasné či trvalé skládky se složením, na vzdálenost do 50 m</t>
  </si>
  <si>
    <t>-620025509</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</si>
  <si>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</si>
  <si>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28*0,15</t>
  </si>
  <si>
    <t>122202201</t>
  </si>
  <si>
    <t>Odkopávky a prokopávky nezapažené pro silnice s přemístěním výkopku v příčných profilech na vzdálenost do 15 m nebo s naložením na dopravní prostředek v hornině tř. 3 do 100 m3</t>
  </si>
  <si>
    <t>1459557575</t>
  </si>
  <si>
    <t>28*0,3 " zelen v ostrůvku</t>
  </si>
  <si>
    <t>2062100393</t>
  </si>
  <si>
    <t>8,4*0,5 'Přepočtené koeficientem množství</t>
  </si>
  <si>
    <t>-1175516089</t>
  </si>
  <si>
    <t>8,4</t>
  </si>
  <si>
    <t>-318750410</t>
  </si>
  <si>
    <t>8,4*10 'Přepočtené koeficientem množství</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</si>
  <si>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</si>
  <si>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</si>
  <si>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-108627853</t>
  </si>
  <si>
    <t>48*0,3 " dosypávky ostrůvky pod zeleň</t>
  </si>
  <si>
    <t>583312000</t>
  </si>
  <si>
    <t>štěrkopísek netříděný zásypový materiál</t>
  </si>
  <si>
    <t>-1184422394</t>
  </si>
  <si>
    <t>14,4*1,9</t>
  </si>
  <si>
    <t>280299976</t>
  </si>
  <si>
    <t>358982812</t>
  </si>
  <si>
    <t>8,4*1,8 'Přepočtené koeficientem množství</t>
  </si>
  <si>
    <t>181301102</t>
  </si>
  <si>
    <t>Rozprostření a urovnání ornice v rovině nebo ve svahu sklonu do 1:5 při souvislé ploše do 500 m2, tl. vrstvy přes 100 do 150 mm</t>
  </si>
  <si>
    <t>978423349</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</si>
  <si>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</si>
  <si>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181451311</t>
  </si>
  <si>
    <t>Založení trávníku strojně výsevem včetně utažení na ploše v rovině nebo na svahu do 1:5</t>
  </si>
  <si>
    <t>-646939588</t>
  </si>
  <si>
    <t xml:space="preserve">Poznámka k souboru cen:_x000d_
1. V cenách jsou započteny i náklady na osetí, zapravení, urovnání povrchu hladkým válcem a na první pokosení, naložení shrabu na dopravní prostředek, odvoz do 20 km a jeho složení. 2. V cenách nejsou započteny náklady na: a) přípravu půdy, b) travní semeno a substrát, tyto náklady se oceňují ve specifikaci, c) vypletí a zalévání; tyto práce se oceňují cenami části C02 souborů cen 185 80-42 Vypletí a 185 80-43 Zalití rostlin vodou, d) plošnou úpravu terénu, tyto náklady se oceňují souborem cen 18 1.-.. Plošná úprava terénu a 183 40-3... Obdělání půdy. 3. Strojním založením trávníku se rozumí nakypření půdy, osetí, případné pohnojení a zapravení osiva do půdy a uválcování povrchu strojem v jedné pracovní operaci. </t>
  </si>
  <si>
    <t>nová zeleň</t>
  </si>
  <si>
    <t>62" Dukelských hrdinů</t>
  </si>
  <si>
    <t>rekultivace při výměně obrub</t>
  </si>
  <si>
    <t>58" Dukelských hrdinů</t>
  </si>
  <si>
    <t>005724200</t>
  </si>
  <si>
    <t>osivo směs travní parková okrasná</t>
  </si>
  <si>
    <t>kg</t>
  </si>
  <si>
    <t>373133150</t>
  </si>
  <si>
    <t>120*0,025 'Přepočtené koeficientem množství</t>
  </si>
  <si>
    <t>183404111</t>
  </si>
  <si>
    <t>Hubení plevele chemickými prostředky plošným postřikem, na ploše jednotlivě do 5 ha</t>
  </si>
  <si>
    <t>ha</t>
  </si>
  <si>
    <t>-607931655</t>
  </si>
  <si>
    <t xml:space="preserve">Poznámka k souboru cen:_x000d_
1. V cenách jsou započteny i náklady na naložení chemických prostředků do cisterny. 2. V cenách nejsou započteny náklady na dodání chemických přípravků; tyto přípravky se oceňují ve specifikaci. Ztratné lze stanovit ve výši 10 %. </t>
  </si>
  <si>
    <t>62+58</t>
  </si>
  <si>
    <t>120*0,001 'Přepočtené koeficientem množství</t>
  </si>
  <si>
    <t>252340020</t>
  </si>
  <si>
    <t>herbicid totální systémový neselektivní, bal. 5 l</t>
  </si>
  <si>
    <t>litr</t>
  </si>
  <si>
    <t>-353599975</t>
  </si>
  <si>
    <t>0,120*5 " 5 l na ha</t>
  </si>
  <si>
    <t>0,6*1,1 'Přepočtené koeficientem množství</t>
  </si>
  <si>
    <t>185803111</t>
  </si>
  <si>
    <t>Ošetření trávníku jednorázové v rovině nebo na svahu do 1:5</t>
  </si>
  <si>
    <t>1794037074</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</si>
  <si>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</si>
  <si>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185804311</t>
  </si>
  <si>
    <t>Zalití rostlin vodou plochy záhonů jednotlivě do 20 m2</t>
  </si>
  <si>
    <t>-868478859</t>
  </si>
  <si>
    <t>120*0,002*3</t>
  </si>
  <si>
    <t>185851121</t>
  </si>
  <si>
    <t>Dovoz vody pro zálivku rostlin na vzdálenost do 1000 m</t>
  </si>
  <si>
    <t>-1545490420</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</si>
  <si>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</si>
  <si>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0,72</t>
  </si>
  <si>
    <t>565146121</t>
  </si>
  <si>
    <t>Asfaltový beton vrstva podkladní ACP 22 (obalované kamenivo hrubozrnné - OKH) s rozprostřením a zhutněním v pruhu šířky přes 3 m, po zhutnění tl. 60 mm</t>
  </si>
  <si>
    <t xml:space="preserve">Poznámka k souboru cen:_x000d_
1. ČSN EN 13108-1 připouští pro ACP 22 pouze tl. 60 až 100 mm. </t>
  </si>
  <si>
    <t>3552</t>
  </si>
  <si>
    <t>65 " doplnění podkladu komunikace u ostrůvků</t>
  </si>
  <si>
    <t>65*1,1 'Přepočtené koeficientem množství</t>
  </si>
  <si>
    <t>3552" na ACL</t>
  </si>
  <si>
    <t>577155142</t>
  </si>
  <si>
    <t>Asfaltový beton vrstva ložní ACL 16 (ABH) s rozprostřením a zhutněním z modifikovaného asfaltu v pruhu šířky přes 3 m, po zhutnění tl. 60 mm</t>
  </si>
  <si>
    <t>596211122</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</si>
  <si>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přes 100 do 300 m2</t>
  </si>
  <si>
    <t>-414155904</t>
  </si>
  <si>
    <t>nové chodníky v ostůvcích</t>
  </si>
  <si>
    <t>74+40"Dukelských hrdinů</t>
  </si>
  <si>
    <t>1592024834</t>
  </si>
  <si>
    <t xml:space="preserve">nové chodníky </t>
  </si>
  <si>
    <t>74" Slánská</t>
  </si>
  <si>
    <t>74*1,01 'Přepočtené koeficientem množství</t>
  </si>
  <si>
    <t>dlažba skladebná betonová základní pro nevidomé 20 x 10 x 6 cm přírodní</t>
  </si>
  <si>
    <t>1545749987</t>
  </si>
  <si>
    <t>40"Dukelských hrdinů</t>
  </si>
  <si>
    <t>40*1,01 'Přepočtené koeficientem množství</t>
  </si>
  <si>
    <t>270652949</t>
  </si>
  <si>
    <t>114"Dukelských hrdinů</t>
  </si>
  <si>
    <t>-773342056</t>
  </si>
  <si>
    <t>1084398328</t>
  </si>
  <si>
    <t xml:space="preserve">3 " značky </t>
  </si>
  <si>
    <t>2 " v kombinaci se směrovou deskou Z4</t>
  </si>
  <si>
    <t>5 " specifikace dle PD</t>
  </si>
  <si>
    <t>3 " specifikace dle PD</t>
  </si>
  <si>
    <t xml:space="preserve">7 " pro značky </t>
  </si>
  <si>
    <t xml:space="preserve">217 "  V1a </t>
  </si>
  <si>
    <t xml:space="preserve">226 " V2b  (3/1,5/0,125)</t>
  </si>
  <si>
    <t xml:space="preserve">91 " V2b  (1,5/1,5/0,125)</t>
  </si>
  <si>
    <t>186 " V4</t>
  </si>
  <si>
    <t>31 " V20</t>
  </si>
  <si>
    <t>70 " V7 přechod</t>
  </si>
  <si>
    <t>25 " šipky</t>
  </si>
  <si>
    <t>33 " V13</t>
  </si>
  <si>
    <t>1 " V14 modré kolo</t>
  </si>
  <si>
    <t xml:space="preserve">5 "  V14 červený podklad</t>
  </si>
  <si>
    <t>1 " V19 modré kolo</t>
  </si>
  <si>
    <t xml:space="preserve">2 "  V19 červený podklad</t>
  </si>
  <si>
    <t>217+317+186</t>
  </si>
  <si>
    <t>265+9</t>
  </si>
  <si>
    <t>4408+100+23+146</t>
  </si>
  <si>
    <t>-445-328 "v rámci dělení objektů přesunuto DO SO 101.2 a SO 101.3</t>
  </si>
  <si>
    <t>37 " kasselský obr.</t>
  </si>
  <si>
    <t>-313 " OP 7</t>
  </si>
  <si>
    <t>4677</t>
  </si>
  <si>
    <t>3591*1,01 'Přepočtené koeficientem množství</t>
  </si>
  <si>
    <t>916241213 R</t>
  </si>
  <si>
    <t>1219926705</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</si>
  <si>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</si>
  <si>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124 " ostůvky</t>
  </si>
  <si>
    <t>-990211421</t>
  </si>
  <si>
    <t>604*1,01 'Přepočtené koeficientem množství</t>
  </si>
  <si>
    <t>148" D. Hrdinů, Ge. Klapálka</t>
  </si>
  <si>
    <t>124" D. Hrdinů, Ge. Klapálka</t>
  </si>
  <si>
    <t>-529258035</t>
  </si>
  <si>
    <t>480</t>
  </si>
  <si>
    <t>48,4+34,76</t>
  </si>
  <si>
    <t>83,16*19 'Přepočtené koeficientem množství</t>
  </si>
  <si>
    <t>997221561</t>
  </si>
  <si>
    <t>Vodorovná doprava suti bez naložení, ale se složením a s hrubým urovnáním z kusových materiálů, na vzdálenost do 1 km</t>
  </si>
  <si>
    <t>2095632742</t>
  </si>
  <si>
    <t>0,164 " SDZ , poplatky se neuvažují</t>
  </si>
  <si>
    <t>997221569</t>
  </si>
  <si>
    <t>-512717077</t>
  </si>
  <si>
    <t xml:space="preserve">0,164 " SDZ </t>
  </si>
  <si>
    <t>0,164*9 'Přepočtené koeficientem množství</t>
  </si>
  <si>
    <t xml:space="preserve">SO 101.2 - Křižovatková napojení komunikací  - část 1</t>
  </si>
  <si>
    <t xml:space="preserve">Dle směrnice R-Sm-16-02 budou všechny vyfrézované komunikační vrstvy, kamenné obruby a žulové dlažby řešeny povinným odkupem zhotovitele. </t>
  </si>
  <si>
    <t xml:space="preserve">1388+129"  Ulice Dukelských hrdinů, Gen. Klapálka</t>
  </si>
  <si>
    <t xml:space="preserve">1388+129"  Ulice Dukelských hrdinů, Gen. Klapálka  150 mm</t>
  </si>
  <si>
    <t>445</t>
  </si>
  <si>
    <t>122202202</t>
  </si>
  <si>
    <t>Odkopávky a prokopávky nezapažené pro silnice s přemístěním výkopku v příčných profilech na vzdálenost do 15 m nebo s naložením na dopravní prostředek v hornině tř. 3 přes 100 do 1 000 m3</t>
  </si>
  <si>
    <t>1517*0,2" Ulice Slánská, Ulice Dukelských hrdinů, Gen. Klapálka</t>
  </si>
  <si>
    <t>1517*0,20" Ulice Slánská, Ulice Dukelských hrdinů, Gen. Klapálka</t>
  </si>
  <si>
    <t>303,4*0,5 'Přepočtené koeficientem množství</t>
  </si>
  <si>
    <t>303,4*10 'Přepočtené koeficientem množství</t>
  </si>
  <si>
    <t>303,4*1,8 'Přepočtené koeficientem množství</t>
  </si>
  <si>
    <t>1517</t>
  </si>
  <si>
    <t>564861111</t>
  </si>
  <si>
    <t>Podklad ze štěrkodrti ŠD s rozprostřením a zhutněním, po zhutnění tl. 200 mm</t>
  </si>
  <si>
    <t>-1149961594</t>
  </si>
  <si>
    <t>nové chodníkové přejezdy</t>
  </si>
  <si>
    <t>13+2" Ulice Dukelských hrdinů</t>
  </si>
  <si>
    <t>92+15" Ulice Gen. Klapálka</t>
  </si>
  <si>
    <t>ulice Slánská, ulice Dukelských hrdinů, Ulice Gen. Klapálka</t>
  </si>
  <si>
    <t>1388</t>
  </si>
  <si>
    <t>1388*1,1 'Přepočtené koeficientem množství</t>
  </si>
  <si>
    <t>567132111</t>
  </si>
  <si>
    <t>Podklad ze směsi stmelené cementem SC bez dilatačních spár, s rozprostřením a zhutněním SC C 8/10 (KSC I), po zhutnění tl. 160 mm</t>
  </si>
  <si>
    <t>-4983407</t>
  </si>
  <si>
    <t>1388*1,05 'Přepočtené koeficientem množství</t>
  </si>
  <si>
    <t>-1027400767</t>
  </si>
  <si>
    <t>1388*1,05</t>
  </si>
  <si>
    <t>1388" na ACP</t>
  </si>
  <si>
    <t>1388" na ACL</t>
  </si>
  <si>
    <t>596212221</t>
  </si>
  <si>
    <t>Kladení dlažby z betonových zámkových dlaždic pozemních komunikací s ložem z kameniva těženého nebo drceného tl. do 50 mm, s vyplněním spár, s dvojitým hutněním vibrováním a se smetením přebytečného materiálu na krajnici tl. 80 mm skupiny B, pro plochy přes 50 do 100 m2</t>
  </si>
  <si>
    <t>1674059019</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</si>
  <si>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</si>
  <si>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13+2"Ulice Gen. Klapálka</t>
  </si>
  <si>
    <t>92+15"Ulice Gen. Klapálka</t>
  </si>
  <si>
    <t>592453110</t>
  </si>
  <si>
    <t>dlažba skladebná betonová základní 20 x 10 x 8 cm přírodní</t>
  </si>
  <si>
    <t>2073030373</t>
  </si>
  <si>
    <t>122*1,02 'Přepočtené koeficientem množství</t>
  </si>
  <si>
    <t>1686815605</t>
  </si>
  <si>
    <t>445*1,01 'Přepočtené koeficientem množství</t>
  </si>
  <si>
    <t>61" D. Hrdinů, Ge. Klapálka</t>
  </si>
  <si>
    <t>273,06+256,495</t>
  </si>
  <si>
    <t>529,555*19 'Přepočtené koeficientem množství</t>
  </si>
  <si>
    <t>SO 102.1 - Rekonstrukce silnice II/118 - část 2</t>
  </si>
  <si>
    <t xml:space="preserve">    2 - Zakládání</t>
  </si>
  <si>
    <t xml:space="preserve">    3 - Svislé a kompletní konstrukce</t>
  </si>
  <si>
    <t xml:space="preserve">    4 - Vodorovné konstrukce</t>
  </si>
  <si>
    <t>-1634869734</t>
  </si>
  <si>
    <t>11809" M. Horákové</t>
  </si>
  <si>
    <t>696428741</t>
  </si>
  <si>
    <t>1544" Wolkerova</t>
  </si>
  <si>
    <t>2407" Železničářů</t>
  </si>
  <si>
    <t>0" M. Horákové</t>
  </si>
  <si>
    <t>113107212</t>
  </si>
  <si>
    <t>Odstranění podkladů nebo krytů s přemístěním hmot na skládku na vzdálenost do 20 m nebo s naložením na dopravní prostředek v ploše jednotlivě přes 200 m2 z kameniva těženého, o tl. vrstvy přes 100 do 200 mm</t>
  </si>
  <si>
    <t>-1118674242</t>
  </si>
  <si>
    <t>9447" M. Horákové</t>
  </si>
  <si>
    <t>-1519750411</t>
  </si>
  <si>
    <t>-294591124</t>
  </si>
  <si>
    <t>9447" M. Horákové odkup zhotovitelem</t>
  </si>
  <si>
    <t>1546181855</t>
  </si>
  <si>
    <t>1544" Wolkerova vše odkup zhotovitelem tl. 140 mm</t>
  </si>
  <si>
    <t>2407" Železničářů tl. 140</t>
  </si>
  <si>
    <t>-1548323861</t>
  </si>
  <si>
    <t>2339+27" majetek města Kladno, doprava přesunuta do SO 104</t>
  </si>
  <si>
    <t>-1403 "v rámci dělení objektů přesun do SO 102.2 a SO 102.3</t>
  </si>
  <si>
    <t>-1486168996</t>
  </si>
  <si>
    <t>286+122+226+36</t>
  </si>
  <si>
    <t>-529 "v rámci dělení objektů přesun do SO 102.2 a SO 102.3</t>
  </si>
  <si>
    <t>113203111</t>
  </si>
  <si>
    <t>Vytrhání obrub s vybouráním lože, s přemístěním hmot na skládku na vzdálenost do 3 m nebo s naložením na dopravní prostředek z dlažebních kostek</t>
  </si>
  <si>
    <t>1847100619</t>
  </si>
  <si>
    <t>10+96</t>
  </si>
  <si>
    <t>122201402</t>
  </si>
  <si>
    <t>Vykopávky v zemnících na suchu s přehozením výkopku na vzdálenost do 3 m nebo s naložením na dopravní prostředek v hornině tř. 3 přes 100 do 1 000 m3</t>
  </si>
  <si>
    <t>-1187758616</t>
  </si>
  <si>
    <t>15760*0,3*0,35</t>
  </si>
  <si>
    <t>2042259178</t>
  </si>
  <si>
    <t xml:space="preserve">úprava aktivní zóny komunikací se zhutněním s předepsanou mírou zhutnění na 100 % PS - plocha 35 % </t>
  </si>
  <si>
    <t>-460135429</t>
  </si>
  <si>
    <t>1544*0,18" Wolkerova</t>
  </si>
  <si>
    <t>2407*0,18" Železničářů</t>
  </si>
  <si>
    <t>9447*0,08+3332*0,25" M. Horákové</t>
  </si>
  <si>
    <t>-670543744</t>
  </si>
  <si>
    <t>2299,94*0,5 'Přepočtené koeficientem množství</t>
  </si>
  <si>
    <t>122202209.1</t>
  </si>
  <si>
    <t>1848071632</t>
  </si>
  <si>
    <t>1654,8*0,5 'Přepočtené koeficientem množství</t>
  </si>
  <si>
    <t>132201201</t>
  </si>
  <si>
    <t>Hloubení zapažených i nezapažených rýh šířky přes 600 do 2 000 mm s urovnáním dna do předepsaného profilu a spádu v hornině tř. 3 do 100 m3</t>
  </si>
  <si>
    <t>-959021278</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</si>
  <si>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</si>
  <si>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167,000*0,2</t>
  </si>
  <si>
    <t>-1408918004</t>
  </si>
  <si>
    <t>15760*0,35*0,3 " na deponii</t>
  </si>
  <si>
    <t>15760*0,35*0,3 " zpět na stavbu</t>
  </si>
  <si>
    <t>1731885947</t>
  </si>
  <si>
    <t>33,4 " trativod</t>
  </si>
  <si>
    <t>-702427686</t>
  </si>
  <si>
    <t>2333,34</t>
  </si>
  <si>
    <t>2333,34*10 'Přepočtené koeficientem množství</t>
  </si>
  <si>
    <t>-1319640810</t>
  </si>
  <si>
    <t>15760*0,35*0,3</t>
  </si>
  <si>
    <t>90963245</t>
  </si>
  <si>
    <t>1171918508</t>
  </si>
  <si>
    <t>2333,34*1,8 'Přepočtené koeficientem množství</t>
  </si>
  <si>
    <t>-1066303512</t>
  </si>
  <si>
    <t>15760</t>
  </si>
  <si>
    <t>Zakládání</t>
  </si>
  <si>
    <t>211531111</t>
  </si>
  <si>
    <t>Výplň kamenivem do rýh odvodňovacích žeber nebo trativodů bez zhutnění, s úpravou povrchu výplně kamenivem hrubým drceným frakce 16 až 63 mm</t>
  </si>
  <si>
    <t>-1908829860</t>
  </si>
  <si>
    <t xml:space="preserve">Poznámka k souboru cen:_x000d_
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 </t>
  </si>
  <si>
    <t xml:space="preserve">167 * 0,19 </t>
  </si>
  <si>
    <t>211971121</t>
  </si>
  <si>
    <t>Zřízení opláštění výplně z geotextilie odvodňovacích žeber nebo trativodů v rýze nebo zářezu se stěnami svislými nebo šikmými o sklonu přes 1:2 při rozvinuté šířce opláštění do 2,5 m</t>
  </si>
  <si>
    <t>-1438977149</t>
  </si>
  <si>
    <t xml:space="preserve">Poznámka k souboru cen:_x000d_
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 geotextilií se ocení cenami souboru cen 213 14 Zřízení vrstvy z 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 </t>
  </si>
  <si>
    <t xml:space="preserve">167*(1,85 + 0,5) </t>
  </si>
  <si>
    <t>693111150</t>
  </si>
  <si>
    <t>textilie netkaná vpichovaná š 200 cm 300 g/m2</t>
  </si>
  <si>
    <t>45043963</t>
  </si>
  <si>
    <t>392,45*1,15 'Přepočtené koeficientem množství</t>
  </si>
  <si>
    <t>212572121</t>
  </si>
  <si>
    <t>Lože pro trativody z kameniva drobného těženého</t>
  </si>
  <si>
    <t>625790949</t>
  </si>
  <si>
    <t xml:space="preserve">Poznámka k souboru cen:_x000d_
1. V cenách jsou započteny i náklady na vyčištění dna rýh a na urovnání povrchu lože. 2. V ceně materiálu jsou započteny i náklady na prohození výkopku. </t>
  </si>
  <si>
    <t>167*0,013 " délka *plocha podsypu ze VŘ</t>
  </si>
  <si>
    <t>212755214</t>
  </si>
  <si>
    <t>Trativody bez lože z drenážních trubek plastových flexibilních D 100 mm</t>
  </si>
  <si>
    <t>1745634878</t>
  </si>
  <si>
    <t xml:space="preserve">Poznámka k souboru cen:_x000d_
1. Ceny jsou určeny pro uložení drenážních trubek do výkopu bez lože a obsypu. 2. Trativody včetně lože a obsypu trubek se ocení cenami souboru cen 212 75-2 . Trativody z drenážních trubek katalogu 827-1 Vedení trubní dálková a přípojná – vodovody a kanalizace. </t>
  </si>
  <si>
    <t>Svislé a kompletní konstrukce</t>
  </si>
  <si>
    <t>339921132</t>
  </si>
  <si>
    <t>Osazování palisád betonových v řadě se zabetonováním výšky palisády přes 500 do 1000 mm</t>
  </si>
  <si>
    <t>743081023</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</si>
  <si>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</si>
  <si>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592284100</t>
  </si>
  <si>
    <t>palisáda vzhled dobové dlažební kameny betonová přírodní 16X16X100 cm</t>
  </si>
  <si>
    <t>1204913006</t>
  </si>
  <si>
    <t>67/0,16</t>
  </si>
  <si>
    <t>Vodorovné konstrukce</t>
  </si>
  <si>
    <t>451311531</t>
  </si>
  <si>
    <t>Podklad z prostého betonu pod dlažbu pro prostředí s mrazovými cykly, ve vrstvě tl. přes 150 do 200 mm</t>
  </si>
  <si>
    <t>1362207916</t>
  </si>
  <si>
    <t xml:space="preserve">Poznámka k souboru cen:_x000d_
1. Ceny lze použít i pro podklady z prostého betonu pod schody a pod prefabrikované konstrukce. 2. Ceny neplatí pro: a) těsnící nebo opevňovací betonovou vrstvu; tato se oceňuje cenami souboru cen 457 31- . . Těsnicí vrstva z betonu odolného proti agresivnímu prostředí b) podklad z prostého betonu pod dlažbu dna vývaru; tento se oceňuje cenami souboru cen 321 31-11 Konstrukce z prostého betonu. 3. V cenách nejsou započteny náklady na úpravu a těsnění dilatačních spár; tyto se oceňují cenami souboru cen 931 . . - . . Úprava dilatační spáry konstrukcí z prostého nebo železového betonu. 4. Plocha se stanoví v m2 dlažby, pod níž je podklad určen. </t>
  </si>
  <si>
    <t>94*1,05 'Přepočtené koeficientem množství</t>
  </si>
  <si>
    <t>1667255313</t>
  </si>
  <si>
    <t>15760*0,35</t>
  </si>
  <si>
    <t>-103189634</t>
  </si>
  <si>
    <t>5516*0,3*1,8*0,03</t>
  </si>
  <si>
    <t>-1391382379</t>
  </si>
  <si>
    <t>217*1,1 'Přepočtené koeficientem množství</t>
  </si>
  <si>
    <t>292100601</t>
  </si>
  <si>
    <t>94</t>
  </si>
  <si>
    <t>94*1,1 'Přepočtené koeficientem množství</t>
  </si>
  <si>
    <t>-1986676344</t>
  </si>
  <si>
    <t>nová komunikace</t>
  </si>
  <si>
    <t>15760 " ul. Wolkerova, Železničářú, Milady Horákové</t>
  </si>
  <si>
    <t>15760*1,1 'Přepočtené koeficientem množství</t>
  </si>
  <si>
    <t>565135121</t>
  </si>
  <si>
    <t>Asfaltový beton vrstva podkladní ACP 16 (obalované kamenivo střednězrnné - OKS) s rozprostřením a zhutněním v pruhu šířky přes 3 m, po zhutnění tl. 50 mm</t>
  </si>
  <si>
    <t>1683398125</t>
  </si>
  <si>
    <t>-273864536</t>
  </si>
  <si>
    <t>"bus " 217</t>
  </si>
  <si>
    <t>217*1,05 'Přepočtené koeficientem množství</t>
  </si>
  <si>
    <t>-19249629</t>
  </si>
  <si>
    <t>-935672848</t>
  </si>
  <si>
    <t>15760*1,05 'Přepočtené koeficientem množství</t>
  </si>
  <si>
    <t>-257434293</t>
  </si>
  <si>
    <t>1090279479</t>
  </si>
  <si>
    <t>573231107</t>
  </si>
  <si>
    <t>Postřik spojovací PS bez posypu kamenivem ze silniční emulze, v množství 0,40 kg/m2</t>
  </si>
  <si>
    <t>-970188080</t>
  </si>
  <si>
    <t>-1573308956</t>
  </si>
  <si>
    <t>1944760223</t>
  </si>
  <si>
    <t>578132113</t>
  </si>
  <si>
    <t>Litý asfalt MA 8 (LAJ) s rozprostřením z nemodifikovaného asfaltu v pruhu šířky do 3 m tl. 30 mm</t>
  </si>
  <si>
    <t>-636690828</t>
  </si>
  <si>
    <t xml:space="preserve">Poznámka k souboru cen:_x000d_
1. ČSN EN 13108-8 připouští pro MA 8 pouze tl. 25 až 40 mm. 2. V cenách jsou započteny i náklady na napojení pracovních spár. 3. V cenách nejsou započteny náklady na příp. projektem předepsané: a) vložky z lepenky, které se oceňují cenami souboru cen 919 7.- Vložka pod litý asfalt, b) zdrsňovací posypy, které se oceňují cenami souboru cen 578 90- Zdrsňovací posyp litého asfaltu, c) posypy drobným kamenivem, které se oceňují cenami souboru cen 572 40- Posyp živičného podkladu nebo krytu části C 01 tohoto katalogu. </t>
  </si>
  <si>
    <t>1113900647</t>
  </si>
  <si>
    <t xml:space="preserve">Silniční zastávkový betonový panel </t>
  </si>
  <si>
    <t>-1507095671</t>
  </si>
  <si>
    <t>217*1,01 'Přepočtené koeficientem množství</t>
  </si>
  <si>
    <t>591141111</t>
  </si>
  <si>
    <t>Kladení dlažby z kostek s provedením lože do tl. 50 mm, s vyplněním spár, s dvojím beraněním a se smetením přebytečného materiálu na krajnici velkých z kamene, do lože z cementové malty</t>
  </si>
  <si>
    <t>727486897</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</si>
  <si>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</si>
  <si>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94 "zastávky BUS</t>
  </si>
  <si>
    <t>583801590</t>
  </si>
  <si>
    <t>kostka dlažební velká, žula velikost 15/17 třída II šedá</t>
  </si>
  <si>
    <t>1188562896</t>
  </si>
  <si>
    <t>P</t>
  </si>
  <si>
    <t>Poznámka k položce:
1 t = 4,6 m2</t>
  </si>
  <si>
    <t>-1897957997</t>
  </si>
  <si>
    <t>28+182</t>
  </si>
  <si>
    <t>-101198566</t>
  </si>
  <si>
    <t>182</t>
  </si>
  <si>
    <t>182*1,01 'Přepočtené koeficientem množství</t>
  </si>
  <si>
    <t>-227940478</t>
  </si>
  <si>
    <t>28*1,01 'Přepočtené koeficientem množství</t>
  </si>
  <si>
    <t>-431506100</t>
  </si>
  <si>
    <t>-1052699357</t>
  </si>
  <si>
    <t>429103499</t>
  </si>
  <si>
    <t>1506088424</t>
  </si>
  <si>
    <t>1358826923</t>
  </si>
  <si>
    <t xml:space="preserve">115 " značky </t>
  </si>
  <si>
    <t>7 " v kombinaci se směrovou deskou Z4</t>
  </si>
  <si>
    <t>-1996126452</t>
  </si>
  <si>
    <t>115 " specifikace dle PD</t>
  </si>
  <si>
    <t>491999666</t>
  </si>
  <si>
    <t>5 " specifikace dle PD, se směrovou deskou</t>
  </si>
  <si>
    <t>1936257857</t>
  </si>
  <si>
    <t>-405179202</t>
  </si>
  <si>
    <t xml:space="preserve">5  " specifikace dle PD</t>
  </si>
  <si>
    <t>914211111</t>
  </si>
  <si>
    <t>Montáž svislé dopravní značky velkoplošné velikosti do 6 m2</t>
  </si>
  <si>
    <t>-978834797</t>
  </si>
  <si>
    <t xml:space="preserve">Poznámka k souboru cen:_x000d_
1. V cenách jsou započteny i náklady na: a) zemní práce s odhozem výkopku na vzdálenost do 3 m, b) železobetonovou základovou konstrukci 2. V cenách nejsou započteny náklady na: a) dodání značek a nosné konstrukce, včetně spojovacího materiálu, tyto se oceňují ve specifikaci b) naložení a odklizení výkopku, tyto se oceňují cenami části A 01 katalogu 800-1 Zemní práce. </t>
  </si>
  <si>
    <t>404440450R2</t>
  </si>
  <si>
    <t>1210784789</t>
  </si>
  <si>
    <t>7 " velkoploošné značky specifikace dle PD</t>
  </si>
  <si>
    <t>-1487540009</t>
  </si>
  <si>
    <t xml:space="preserve">105 " pro značky </t>
  </si>
  <si>
    <t>14 "pro velkoplošné značky</t>
  </si>
  <si>
    <t>-152082632</t>
  </si>
  <si>
    <t>1277131606</t>
  </si>
  <si>
    <t xml:space="preserve">819 "  V1 </t>
  </si>
  <si>
    <t>-1471386505</t>
  </si>
  <si>
    <t xml:space="preserve">710 " V2b  (3/1,5/0,125)</t>
  </si>
  <si>
    <t xml:space="preserve">1106 " V2b  (1,5/1,5/0,125)</t>
  </si>
  <si>
    <t xml:space="preserve">742 " V2b  (3/6/0,125)</t>
  </si>
  <si>
    <t>581829311</t>
  </si>
  <si>
    <t>2633 " V4</t>
  </si>
  <si>
    <t>-4315223</t>
  </si>
  <si>
    <t>760 " V10a parkovací stání</t>
  </si>
  <si>
    <t>-1629295562</t>
  </si>
  <si>
    <t>34 " V20</t>
  </si>
  <si>
    <t>615 " V7 přechod</t>
  </si>
  <si>
    <t>25 " V8</t>
  </si>
  <si>
    <t>131 " V13</t>
  </si>
  <si>
    <t>56 " V9a</t>
  </si>
  <si>
    <t>30*0,5 " V5</t>
  </si>
  <si>
    <t>60 " V 11a</t>
  </si>
  <si>
    <t>915131115</t>
  </si>
  <si>
    <t>Vodorovné dopravní značení stříkané barvou přechody pro chodce, šipky, symboly žluté základní</t>
  </si>
  <si>
    <t>297697713</t>
  </si>
  <si>
    <t>17 " V 12b</t>
  </si>
  <si>
    <t>-780671447</t>
  </si>
  <si>
    <t>4,5 " V19 modrý</t>
  </si>
  <si>
    <t xml:space="preserve">8 "  V19 červený</t>
  </si>
  <si>
    <t>1627667872</t>
  </si>
  <si>
    <t>74</t>
  </si>
  <si>
    <t>1311744685</t>
  </si>
  <si>
    <t>75</t>
  </si>
  <si>
    <t>-137806852</t>
  </si>
  <si>
    <t>76</t>
  </si>
  <si>
    <t>-1115327729</t>
  </si>
  <si>
    <t>77</t>
  </si>
  <si>
    <t>-1792273298</t>
  </si>
  <si>
    <t>78</t>
  </si>
  <si>
    <t>915231115</t>
  </si>
  <si>
    <t>Vodorovné dopravní značení stříkaným plastem přechody pro chodce, šipky, symboly nápisy žluté základní</t>
  </si>
  <si>
    <t>657041684</t>
  </si>
  <si>
    <t>79</t>
  </si>
  <si>
    <t>-397906091</t>
  </si>
  <si>
    <t>80</t>
  </si>
  <si>
    <t>-968476858</t>
  </si>
  <si>
    <t>819+2558+2633+760</t>
  </si>
  <si>
    <t>81</t>
  </si>
  <si>
    <t>618287534</t>
  </si>
  <si>
    <t>876+77+12,5</t>
  </si>
  <si>
    <t>82</t>
  </si>
  <si>
    <t>916231113R</t>
  </si>
  <si>
    <t>Osazení chodníkového obrubníku betonového se zřízením lože, s vyplněním a zatřením spár cementovou maltou ležatého s boční opěrou z betonu prostého do lože z betonu prostého téže značky</t>
  </si>
  <si>
    <t>2012037828</t>
  </si>
  <si>
    <t>128 " Lože s opěrou min. C20/25n-XF3,</t>
  </si>
  <si>
    <t>83</t>
  </si>
  <si>
    <t>592 17 1</t>
  </si>
  <si>
    <t>Obrubník betonový 500x250*300</t>
  </si>
  <si>
    <t>1278334380</t>
  </si>
  <si>
    <t>128*2,01 'Přepočtené koeficientem množství</t>
  </si>
  <si>
    <t>84</t>
  </si>
  <si>
    <t>1244645114</t>
  </si>
  <si>
    <t>Lože s opěrou min. C20/25n-XF3,</t>
  </si>
  <si>
    <t>403+39+55,5</t>
  </si>
  <si>
    <t>271+27+14,5+9,5+1,3</t>
  </si>
  <si>
    <t>603,3+98,4+51,7+14+14,7+11,1+1,5</t>
  </si>
  <si>
    <t>3611,4+253+461+609,4+278,2+141,2+127,4+67,6+37,2+73</t>
  </si>
  <si>
    <t>37 "kasselský obr.</t>
  </si>
  <si>
    <t>Mezisoučet</t>
  </si>
  <si>
    <t>-529-800 "v rámci dělení objektů přesun do SO 102.2 a SO 102.3</t>
  </si>
  <si>
    <t>-653 " kamenné obruby</t>
  </si>
  <si>
    <t>-128 " obrubník beton přejezdný</t>
  </si>
  <si>
    <t>85</t>
  </si>
  <si>
    <t>-2052127711</t>
  </si>
  <si>
    <t>7311,9-37 " odpočet dodávky kasselský obr.</t>
  </si>
  <si>
    <t>5164,9*1,01 'Přepočtené koeficientem množství</t>
  </si>
  <si>
    <t>86</t>
  </si>
  <si>
    <t>R 59217.1</t>
  </si>
  <si>
    <t>Kasselský obrubník autobusový 1 m</t>
  </si>
  <si>
    <t>1296598366</t>
  </si>
  <si>
    <t>37*1,01 'Přepočtené koeficientem množství</t>
  </si>
  <si>
    <t>87</t>
  </si>
  <si>
    <t>-1345119372</t>
  </si>
  <si>
    <t>653 " OP 7</t>
  </si>
  <si>
    <t>88</t>
  </si>
  <si>
    <t>583803740</t>
  </si>
  <si>
    <t>obrubník kamenný přímý, žula, 12x25</t>
  </si>
  <si>
    <t>1366813377</t>
  </si>
  <si>
    <t>653*1,01 'Přepočtené koeficientem množství</t>
  </si>
  <si>
    <t>89</t>
  </si>
  <si>
    <t>-1146825653</t>
  </si>
  <si>
    <t>28" Wolkerova</t>
  </si>
  <si>
    <t>58 "Železničářů</t>
  </si>
  <si>
    <t>208" M. Horáková</t>
  </si>
  <si>
    <t>-76 "v rámci dělení objektů přesun do SO 102.2 a SO 102.3</t>
  </si>
  <si>
    <t>90</t>
  </si>
  <si>
    <t>-1873912486</t>
  </si>
  <si>
    <t>91</t>
  </si>
  <si>
    <t>1046437397</t>
  </si>
  <si>
    <t>92</t>
  </si>
  <si>
    <t>-1917988544</t>
  </si>
  <si>
    <t>59+19</t>
  </si>
  <si>
    <t>93</t>
  </si>
  <si>
    <t>-593950904</t>
  </si>
  <si>
    <t>8115,68+6,396</t>
  </si>
  <si>
    <t>1253680958</t>
  </si>
  <si>
    <t>8122,076*19 'Přepočtené koeficientem množství</t>
  </si>
  <si>
    <t>95</t>
  </si>
  <si>
    <t>1821978907</t>
  </si>
  <si>
    <t>6,396 " základ SDZ</t>
  </si>
  <si>
    <t>96</t>
  </si>
  <si>
    <t>-955269558</t>
  </si>
  <si>
    <t>8115,68</t>
  </si>
  <si>
    <t>97</t>
  </si>
  <si>
    <t>320476040</t>
  </si>
  <si>
    <t xml:space="preserve">SO 102.2 - Křižovatková napojení komunikací  - část  2</t>
  </si>
  <si>
    <t>113106162</t>
  </si>
  <si>
    <t>Rozebrání dlažeb a dílců komunikací pro pěší, vozovek a ploch s přemístěním hmot na skládku na vzdálenost do 3 m nebo s naložením na dopravní prostředek vozovek a ploch, s jakoukoliv výplní spár v ploše jednotlivě do 50 m2 z drobných kostek nebo odseků s ložem ze živice</t>
  </si>
  <si>
    <t>-1557364113</t>
  </si>
  <si>
    <t xml:space="preserve">596" ulice  Železničářů, M. Horákové</t>
  </si>
  <si>
    <t xml:space="preserve">2392" ulice  Železničářů, M. Horákové pod asfaltem</t>
  </si>
  <si>
    <t>-1298928211</t>
  </si>
  <si>
    <t>2392 " ulice Železničářů, M. Horákové pod asfaltemv tl. 120 mm</t>
  </si>
  <si>
    <t>596" ulice Wolkerova, Železničářů, M. Horákové</t>
  </si>
  <si>
    <t>2392" ulice Wolkerova, Železničářů, M. Horákové pod asfaltem</t>
  </si>
  <si>
    <t>113154264</t>
  </si>
  <si>
    <t>Frézování živičného podkladu nebo krytu s naložením na dopravní prostředek plochy přes 500 do 1 000 m2 s překážkami v trase pruhu šířky přes 1 m do 2 m, tloušťky vrstvy 100 mm</t>
  </si>
  <si>
    <t>2392 " ulice Železničářů, M. Horákové tl. 90 mm</t>
  </si>
  <si>
    <t>800" majetek města Kladno, doprava přesunuta do SO 104</t>
  </si>
  <si>
    <t xml:space="preserve">596*0,25" ulice  Železničářů, M. Horákové</t>
  </si>
  <si>
    <t xml:space="preserve">2392*0,08" ulice  Železničářů, M. Horákové pod asfaltem</t>
  </si>
  <si>
    <t>340,36" ulice Wolkerova, Železničářů, M. Horákové</t>
  </si>
  <si>
    <t>340,36*0,5 'Přepočtené koeficientem množství</t>
  </si>
  <si>
    <t>1403*0,25" ulice Wolkerova, Železničářů, M. Horákové</t>
  </si>
  <si>
    <t>350,75*10 'Přepočtené koeficientem množství</t>
  </si>
  <si>
    <t>350,75*1,8 'Přepočtené koeficientem množství</t>
  </si>
  <si>
    <t>1403</t>
  </si>
  <si>
    <t>1940468025</t>
  </si>
  <si>
    <t>1094 " ulice Wolkerova, Železničářů, M. Horákové</t>
  </si>
  <si>
    <t>1094*1,1 'Přepočtené koeficientem množství</t>
  </si>
  <si>
    <t>1842+52 " ulice Wolkerova, Železničářů, M. Horákové</t>
  </si>
  <si>
    <t>1894*1,1 'Přepočtené koeficientem množství</t>
  </si>
  <si>
    <t>564952112</t>
  </si>
  <si>
    <t>Podklad z mechanicky zpevněného kameniva MZK (minerální beton) s rozprostřením a s hutněním, po zhutnění tl. 160 mm</t>
  </si>
  <si>
    <t>1042790333</t>
  </si>
  <si>
    <t xml:space="preserve">Poznámka k souboru cen:_x000d_
1. ČSN 73 6126-1 připouští pro MZK max. tl. 300 mm. 2. V cenách nejsou započteny náklady na: a) ochranu povrchu podkladu filtračním postřikem, který se oceňuje cenami souboru cen 573 11-11, b) spojovací postřik před pokládkou asfaltových směsí, který se oceňuje cenami souboru cen 573 2.-11. </t>
  </si>
  <si>
    <t>181+30" Wolkerova</t>
  </si>
  <si>
    <t>275+21" Železničářů</t>
  </si>
  <si>
    <t>907+16" M. Horákové</t>
  </si>
  <si>
    <t>1430*1,15 'Přepočtené koeficientem množství</t>
  </si>
  <si>
    <t>1894*1,05 'Přepočtené koeficientem množství</t>
  </si>
  <si>
    <t>2137507434</t>
  </si>
  <si>
    <t>1894</t>
  </si>
  <si>
    <t>1842+52</t>
  </si>
  <si>
    <t>1842 " ulice Wolkerova, Železničářů, M. Horákové</t>
  </si>
  <si>
    <t>596212223</t>
  </si>
  <si>
    <t>Kladení dlažby z betonových zámkových dlaždic pozemních komunikací s ložem z kameniva těženého nebo drceného tl. do 50 mm, s vyplněním spár, s dvojitým hutněním vibrováním a se smetením přebytečného materiálu na krajnici tl. 80 mm skupiny B, pro plochy přes 300 m2</t>
  </si>
  <si>
    <t>1003508273</t>
  </si>
  <si>
    <t>-1871102276</t>
  </si>
  <si>
    <t>1094*1,02 'Přepočtené koeficientem množství</t>
  </si>
  <si>
    <t>916231113 R</t>
  </si>
  <si>
    <t>-1842208608</t>
  </si>
  <si>
    <t>800</t>
  </si>
  <si>
    <t>800*1,01 'Přepočtené koeficientem množství</t>
  </si>
  <si>
    <t>76" Wolkerova, Železničářů, M. Horákové</t>
  </si>
  <si>
    <t>-442244176</t>
  </si>
  <si>
    <t>1440,6</t>
  </si>
  <si>
    <t>1440,6*19 'Přepočtené koeficientem množství</t>
  </si>
  <si>
    <t>SO 105 - Dopravní opatření při rekonstrukci</t>
  </si>
  <si>
    <t xml:space="preserve">    9 - Ostatní konstrukce a práce, bourání</t>
  </si>
  <si>
    <t>Ostatní konstrukce a práce, bourání</t>
  </si>
  <si>
    <t>913121111</t>
  </si>
  <si>
    <t>Montáž a demontáž dočasných dopravních značek kompletních značek vč. podstavce a sloupku základních</t>
  </si>
  <si>
    <t>1354415709</t>
  </si>
  <si>
    <t xml:space="preserve">Poznámka k souboru cen:_x000d_
1. V cenách jsou započteny náklady na montáž i demontáž dočasné značky, nebo podstavce. </t>
  </si>
  <si>
    <t>23 " 1. etapa</t>
  </si>
  <si>
    <t>24 " 2. etapa</t>
  </si>
  <si>
    <t>25 " 3. etapa</t>
  </si>
  <si>
    <t>32 " 4. etapa</t>
  </si>
  <si>
    <t>28 " 5.a etapa</t>
  </si>
  <si>
    <t>23 " 5.b etapa</t>
  </si>
  <si>
    <t>23 " 5.c etapa</t>
  </si>
  <si>
    <t>24 " 5.d etapa</t>
  </si>
  <si>
    <t>913121112</t>
  </si>
  <si>
    <t>Montáž a demontáž dočasných dopravních značek kompletních značek vč. podstavce a sloupku zvětšených</t>
  </si>
  <si>
    <t>1028061470</t>
  </si>
  <si>
    <t>8 " 1. etapa</t>
  </si>
  <si>
    <t>4 " 2. etapa</t>
  </si>
  <si>
    <t>11 " 3. etapa</t>
  </si>
  <si>
    <t>10 " 4. etapa</t>
  </si>
  <si>
    <t>4 " 5.a etapa</t>
  </si>
  <si>
    <t>5 " 5.b etapa</t>
  </si>
  <si>
    <t>5 " 5.c etapa</t>
  </si>
  <si>
    <t>5 " 5.d etapa</t>
  </si>
  <si>
    <t>913121211</t>
  </si>
  <si>
    <t>Montáž a demontáž dočasných dopravních značek Příplatek za první a každý další den použití dočasných dopravních značek k ceně 12-1111</t>
  </si>
  <si>
    <t>623037780</t>
  </si>
  <si>
    <t>23*240 " 1. etapa</t>
  </si>
  <si>
    <t>24*120 " 2. etapa</t>
  </si>
  <si>
    <t>25*180 " 3. etapa</t>
  </si>
  <si>
    <t>32*240 " 4. etapa</t>
  </si>
  <si>
    <t>28*90 " 5.a etapa</t>
  </si>
  <si>
    <t>23 *90" 5.b etapa</t>
  </si>
  <si>
    <t>23*90 " 5.c etapa</t>
  </si>
  <si>
    <t>24*90 " 5.d etapa</t>
  </si>
  <si>
    <t>913121212</t>
  </si>
  <si>
    <t>Montáž a demontáž dočasných dopravních značek Příplatek za první a každý další den použití dočasných dopravních značek k ceně 12-1112</t>
  </si>
  <si>
    <t>343499940</t>
  </si>
  <si>
    <t>8*240 " 1. etapa</t>
  </si>
  <si>
    <t>4*120 " 2. etapa</t>
  </si>
  <si>
    <t>11*180 " 3. etapa</t>
  </si>
  <si>
    <t>10*240 " 4. etapa</t>
  </si>
  <si>
    <t>4*90 " 5.a etapa</t>
  </si>
  <si>
    <t>5 *90" 5.b etapa</t>
  </si>
  <si>
    <t>5*90 " 5.c etapa</t>
  </si>
  <si>
    <t>5*90 " 5.d etapa</t>
  </si>
  <si>
    <t>913211113</t>
  </si>
  <si>
    <t>Montáž a demontáž dočasných dopravních zábran reflexních, šířky 3 m</t>
  </si>
  <si>
    <t>1439925682</t>
  </si>
  <si>
    <t xml:space="preserve">Poznámka k souboru cen:_x000d_
1. V cenách jsou započteny náklady na montáž i demontáž dočasné zábrany. </t>
  </si>
  <si>
    <t>4 " 1. etapa</t>
  </si>
  <si>
    <t>1 " 2. etapa</t>
  </si>
  <si>
    <t>14 " 3. etapa</t>
  </si>
  <si>
    <t>0 " 5.a etapa</t>
  </si>
  <si>
    <t>2 " 5.b etapa</t>
  </si>
  <si>
    <t>1 " 5.c etapa</t>
  </si>
  <si>
    <t>0" 5.d etapa</t>
  </si>
  <si>
    <t>913211213</t>
  </si>
  <si>
    <t>Montáž a demontáž dočasných dopravních zábran Příplatek za první a každý další den použití dočasných dopravních zábran k ceně 21-1113</t>
  </si>
  <si>
    <t>-1126745717</t>
  </si>
  <si>
    <t>4*240 " 1. etapa</t>
  </si>
  <si>
    <t>1*120 " 2. etapa</t>
  </si>
  <si>
    <t>14*180 " 3. etapa</t>
  </si>
  <si>
    <t>0*90 " 5.a etapa</t>
  </si>
  <si>
    <t>2*90" 5.b etapa</t>
  </si>
  <si>
    <t>1*90 " 5.c etapa</t>
  </si>
  <si>
    <t>0*90 " 5.d etapa</t>
  </si>
  <si>
    <t>913221113</t>
  </si>
  <si>
    <t>Montáž a demontáž dočasných dopravních zábran světelných včetně zásobníku na akumulátor, šířky 3 m, 5 světel</t>
  </si>
  <si>
    <t>939989012</t>
  </si>
  <si>
    <t>6 " 2. etapa</t>
  </si>
  <si>
    <t>2 " 3. etapa</t>
  </si>
  <si>
    <t>2 " 4. etapa</t>
  </si>
  <si>
    <t>2" 5.b etapa</t>
  </si>
  <si>
    <t>2" 5.d etapa</t>
  </si>
  <si>
    <t>913221213</t>
  </si>
  <si>
    <t>Montáž a demontáž dočasných dopravních zábran Příplatek za první a každý další den použití dočasných dopravních zábran k ceně 22-1113</t>
  </si>
  <si>
    <t>-1292655997</t>
  </si>
  <si>
    <t>6*120 " 2. etapa</t>
  </si>
  <si>
    <t>2*180 " 3. etapa</t>
  </si>
  <si>
    <t>2*240 " 4. etapa</t>
  </si>
  <si>
    <t>2 *90" 5.b etapa</t>
  </si>
  <si>
    <t>2*90 " 5.d etapa</t>
  </si>
  <si>
    <t>913321111</t>
  </si>
  <si>
    <t>Montáž a demontáž dočasných dopravních vodících zařízení směrové desky základní</t>
  </si>
  <si>
    <t>456341696</t>
  </si>
  <si>
    <t xml:space="preserve">Poznámka k souboru cen:_x000d_
1. V cenách jsou započteny náklady na montáž i demontáž dočasného vodícího zařízení. </t>
  </si>
  <si>
    <t>0 " 1. etapa</t>
  </si>
  <si>
    <t>0 " 2. etapa</t>
  </si>
  <si>
    <t>0 " 3. etapa</t>
  </si>
  <si>
    <t>0 " 4. etapa</t>
  </si>
  <si>
    <t>0 " 5.b etapa</t>
  </si>
  <si>
    <t>7 " 5.c etapa</t>
  </si>
  <si>
    <t>7 " 5.d etapa</t>
  </si>
  <si>
    <t>913321211</t>
  </si>
  <si>
    <t>Montáž a demontáž dočasných dopravních vodících zařízení Příplatek za první a každý další den použití dočasných dopravních vodících zařízení k ceně 32-1111</t>
  </si>
  <si>
    <t>1047916116</t>
  </si>
  <si>
    <t>7*90 " 5.c etapa</t>
  </si>
  <si>
    <t>7*90" 5.d etapa</t>
  </si>
  <si>
    <t>913321115</t>
  </si>
  <si>
    <t>Montáž a demontáž dočasných dopravních vodících zařízení soupravy směrových desek s výstražným světlem 3 desky</t>
  </si>
  <si>
    <t>-1631141926</t>
  </si>
  <si>
    <t>2 " 5.c etapa</t>
  </si>
  <si>
    <t>2 " 5.d etapa</t>
  </si>
  <si>
    <t>913321215</t>
  </si>
  <si>
    <t>Montáž a demontáž dočasných dopravních vodících zařízení Příplatek za první a každý další den použití dočasných dopravních vodících zařízení k ceně 32-1115</t>
  </si>
  <si>
    <t>-1609755139</t>
  </si>
  <si>
    <t>2*90 " 5.c etapa</t>
  </si>
  <si>
    <t>2*90" 5.d etapa</t>
  </si>
  <si>
    <t>R 913329</t>
  </si>
  <si>
    <t>Dopravní zábrana dočasná Z3 komplet montáž a demontáž</t>
  </si>
  <si>
    <t>-1267366037</t>
  </si>
  <si>
    <t>R 913 329.1</t>
  </si>
  <si>
    <t>Nájemné za každý den použití</t>
  </si>
  <si>
    <t>-1497256870</t>
  </si>
  <si>
    <t>SO 301 - Stoka 1</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</si>
  <si>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</si>
  <si>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</si>
  <si>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-1139189497</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</si>
  <si>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</si>
  <si>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130001101</t>
  </si>
  <si>
    <t>Příplatek k cenám hloubených vykopávek za ztížení vykopávky v blízkosti podzemního vedení nebo výbušnin pro jakoukoliv třídu horniny</t>
  </si>
  <si>
    <t>-1139271570</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</si>
  <si>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</si>
  <si>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5*2</t>
  </si>
  <si>
    <t>2131193828</t>
  </si>
  <si>
    <t>132201209</t>
  </si>
  <si>
    <t>Hloubení zapažených i nezapažených rýh šířky přes 600 do 2 000 mm s urovnáním dna do předepsaného profilu a spádu v hornině tř. 3 Příplatek k cenám za lepivost horniny tř. 3</t>
  </si>
  <si>
    <t>853590923</t>
  </si>
  <si>
    <t>80*0,5 'Přepočtené koeficientem množství</t>
  </si>
  <si>
    <t>151101102</t>
  </si>
  <si>
    <t>Zřízení pažení a rozepření stěn rýh pro podzemní vedení pro všechny šířky rýhy příložné pro jakoukoliv mezerovitost, hloubky do 4 m</t>
  </si>
  <si>
    <t>832007862</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</si>
  <si>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</si>
  <si>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151101112</t>
  </si>
  <si>
    <t>Odstranění pažení a rozepření stěn rýh pro podzemní vedení s uložením materiálu na vzdálenost do 3 m od kraje výkopu příložné, hloubky přes 2 do 4 m</t>
  </si>
  <si>
    <t>555422392</t>
  </si>
  <si>
    <t>161101101</t>
  </si>
  <si>
    <t>Svislé přemístění výkopku bez naložení do dopravní nádoby avšak s vyprázdněním dopravní nádoby na hromadu nebo do dopravního prostředku z horniny tř. 1 až 4, při hloubce výkopu přes 1 do 2,5 m</t>
  </si>
  <si>
    <t>-2059882180</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</si>
  <si>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</si>
  <si>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-506201913</t>
  </si>
  <si>
    <t>-863476909</t>
  </si>
  <si>
    <t>80*10 'Přepočtené koeficientem množství</t>
  </si>
  <si>
    <t>-1339097957</t>
  </si>
  <si>
    <t>-926889400</t>
  </si>
  <si>
    <t>80*1,9 'Přepočtené koeficientem množství</t>
  </si>
  <si>
    <t>174101101</t>
  </si>
  <si>
    <t>Zásyp sypaninou z jakékoliv horniny s uložením výkopku ve vrstvách se zhutněním jam, šachet, rýh nebo kolem objektů v těchto vykopávkách</t>
  </si>
  <si>
    <t>2071989945</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</si>
  <si>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</si>
  <si>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583439310</t>
  </si>
  <si>
    <t>kamenivo drcené hrubé horninová směs frakce 16-32</t>
  </si>
  <si>
    <t>-1439123485</t>
  </si>
  <si>
    <t>Poznámka k položce:
Drcené kamenivo dle ČSN EN 13043 (kamenivo pro asfaltové směsi …..)</t>
  </si>
  <si>
    <t>49*1,2 *1,01" koeficient zhutnění 20 % a ztratné 1 %</t>
  </si>
  <si>
    <t>59,388*2,1 'Přepočtené koeficientem množství</t>
  </si>
  <si>
    <t>175151101</t>
  </si>
  <si>
    <t>Obsypání potrubí strojně sypaninou z vhodných hornin tř. 1 až 4 nebo materiálem připraveným podél výkopu ve vzdálenosti do 3 m od jeho kraje, pro jakoukoliv hloubku výkopu a míru zhutnění bez prohození sypaniny</t>
  </si>
  <si>
    <t>1790775035</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</si>
  <si>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</si>
  <si>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583373030</t>
  </si>
  <si>
    <t>štěrkopísek frakce 0-8</t>
  </si>
  <si>
    <t>-4703050</t>
  </si>
  <si>
    <t>19*1,2 *1,01" koeficient zhutnění 20 % a ztratné 1 %</t>
  </si>
  <si>
    <t>23,028*1,9 'Přepočtené koeficientem množství</t>
  </si>
  <si>
    <t>359901211</t>
  </si>
  <si>
    <t>Monitoring stok (kamerový systém) jakékoli výšky nová kanalizace</t>
  </si>
  <si>
    <t>1828559581</t>
  </si>
  <si>
    <t xml:space="preserve">Poznámka k souboru cen:_x000d_
1. V ceně jsou započteny náklady na zhotovení záznamu o prohlídce a protokolu prohlídky. </t>
  </si>
  <si>
    <t>451572111</t>
  </si>
  <si>
    <t>Lože pod potrubí, stoky a drobné objekty v otevřeném výkopu z kameniva drobného těženého 0 až 4 mm</t>
  </si>
  <si>
    <t>-765601554</t>
  </si>
  <si>
    <t xml:space="preserve">Poznámka k souboru cen:_x000d_
1. Ceny -1111 a -1192 lze použít i pro zřízení sběrných vrstev nad drenážními trubkami. 2. V cenách -5111 a -1192 jsou započteny i náklady na prohození výkopku získaného při zemních pracích. </t>
  </si>
  <si>
    <t>851371131</t>
  </si>
  <si>
    <t>Montáž potrubí z trub litinových tlakových hrdlových v otevřeném výkopu s integrovaným těsněním DN 300</t>
  </si>
  <si>
    <t>628966682</t>
  </si>
  <si>
    <t xml:space="preserve">Poznámka k souboru cen:_x000d_
1. V cenách souboru cen nejsou započteny náklady na: a) dodání potrubí; toto se oceňuje ve specifikaci, b) montáž tvarovek, c) podkladní konstrukci ze štěrkopísku - podkladní vrstva ze štěrkopísku se oceňue cenou 564 28-1111 Podklad ze štěrkopísku, d) zásyp potrubí, který se oceňuje cenami souboru 174 . 0-11 Zásyp sypaninou z jakékoliv horniny, katalogu 800-1 Zemní práce části A 01. 2. Ceny montáže potrubí -1131 jsou určeny pro systémy těsněné elastickými kroužky a -1211 těsnícími kroužky a zámkovým spojem. Tyto se také oceňují ve specifikaci, nejsou-li zahrnuty již v ceně dodávky trub. </t>
  </si>
  <si>
    <t>R552.01</t>
  </si>
  <si>
    <t>Hrdlové trouby z tvárné litiny pro kanalizační systémy DN 300, s jištěnými spoji</t>
  </si>
  <si>
    <t>-1423810631</t>
  </si>
  <si>
    <t>35,21*1,01 'Přepočtené koeficientem množství</t>
  </si>
  <si>
    <t>R552.02</t>
  </si>
  <si>
    <t xml:space="preserve">Těsnění pro hrdlové trouby z tvárné litiny pro kanalizační systémy DN 300_x000d_
</t>
  </si>
  <si>
    <t>1656579595</t>
  </si>
  <si>
    <t>6*1,01 'Přepočtené koeficientem množství</t>
  </si>
  <si>
    <t>857371131</t>
  </si>
  <si>
    <t>Montáž litinových tvarovek na potrubí litinovém tlakovém jednoosých na potrubí z trub hrdlových v otevřeném výkopu, kanálu nebo v šachtě s integrovaným těsněním DN 300</t>
  </si>
  <si>
    <t>-527419023</t>
  </si>
  <si>
    <t xml:space="preserve">Poznámka k souboru cen:_x000d_
1. V cenách souboru cen nejsou započteny náklady na: a) dodání tvarovek; tyto se oceňují ve specifikaci, b) podkladní konstrukci ze štěrkopísku - podkladní vrstva ze štěrkopísku se oceňuje cenou 564 28-111 Podklad ze štěrkopísku. 2. V cenách 857 ..-1141, -1151, -3141 a -3151 nejsou započteny náklady nadodání těsnících nebo zámkových kroužků; tyto se oceňují ve specifikaci. </t>
  </si>
  <si>
    <t>552538350</t>
  </si>
  <si>
    <t>tvarovka hrdlová s hrdlovou odbočkou z tvárné litiny,práškový epoxid, tl.250µmMMB-kus DN 300/200 mm</t>
  </si>
  <si>
    <t>-1228056288</t>
  </si>
  <si>
    <t>894411121</t>
  </si>
  <si>
    <t>Zřízení šachet kanalizačních z betonových dílců výšky vstupu do 1,50 m s obložením dna betonem tř. C 25/30, na potrubí DN přes 200 do 300</t>
  </si>
  <si>
    <t>266392594</t>
  </si>
  <si>
    <t xml:space="preserve">Poznámka k souboru cen:_x000d_
1. Příplatek k ceně šachet z betonových dílců za každých dalších i započatých 0,60 m výšky vstupu se oceňuje cenou 894 11-8001 této části katalogu. 2. V cenách jsou započteny i náklady na: a) podkladní desku z betonu prostého. b) zhotovení monolitického dna 3. V cenách nejsou započteny náklady na: a) litinové poklopy; osazení litinových poklopů se oceňuje cenami souboru cen 899 10- . 1 Osazení poklopů litinových a ocelových včetně rámů části A 01 tohoto katalogu; dodání poklopů se oceňuje ve specifikaci, b) dodání betonových dílců (vyrovnávací prstenec, přechodová skruž, přechodová deska, skruže, šachtové a skružová těsnění); tyto se oceňují ve specifikaci. </t>
  </si>
  <si>
    <t>R 592 1</t>
  </si>
  <si>
    <t xml:space="preserve">Šachta na potrubí z bet dílců - tl. stěny 120 mm_x000d_
</t>
  </si>
  <si>
    <t>1001000639</t>
  </si>
  <si>
    <t>průměrná hloubka šachty na potrubí DN 300 - 2,60 m</t>
  </si>
  <si>
    <t xml:space="preserve">dno šachtové  - v 0,82 m</t>
  </si>
  <si>
    <t xml:space="preserve">skruže  průměrná výška v m (dělitelná 0,25 m) - 0,75 m</t>
  </si>
  <si>
    <t xml:space="preserve">konus  výška 0,65 m</t>
  </si>
  <si>
    <t xml:space="preserve">vyrovnávací prstence  tl. celkem  0,22 m</t>
  </si>
  <si>
    <t>poklop šachtový dn 600 D - odpočet tloušky 0,16 m - ocenění v samostatné položce</t>
  </si>
  <si>
    <t>"celkem" 2</t>
  </si>
  <si>
    <t>894118001</t>
  </si>
  <si>
    <t>Šachty kanalizační zděné Příplatek k cenám za každých dalších 0,60 m výšky vstupu</t>
  </si>
  <si>
    <t>1049630952</t>
  </si>
  <si>
    <t xml:space="preserve">Poznámka k souboru cen:_x000d_
1. V cenách jsou započteny náklady na podkladní konstrukci z betonu C 8/10. V případě použití jiné třídy betonu než C 8/10 se cena stanoví výměnou stávajícího materiálu za beton požadované třídy. 2. V cenách jsou započteny i náklady na montáž a dodávku stupadel. 3. V cenách šachet na stokách kruhových a vejčitých nejsou započteny náklady na bednění a na obetonování konstrukce výplňovým betonem. Tyto náklady se oceňují: a) stěn šachet cenami souboru cen 894 50- . . Bednění stěn šachet části A 01 tohoto katalogu, b) konstrukce výplňovým betonem cenami souboru cen 894 20- . . Ostatní konstrukce na trubním vedení z prostého betonu z prostého betonu části A 01 tohoto katalogu, stavebnicovým způsobem tvorby cen. </t>
  </si>
  <si>
    <t xml:space="preserve">2*2 " příplatek pro průměrnou vstupu  2,21 m - 2 šachty</t>
  </si>
  <si>
    <t>899104111</t>
  </si>
  <si>
    <t>Osazení poklopů litinových a ocelových včetně rámů hmotnosti jednotlivě přes 150 kg</t>
  </si>
  <si>
    <t>-1180717571</t>
  </si>
  <si>
    <t xml:space="preserve">Poznámka k souboru cen:_x000d_
1. Cena -1111 lze použít i pro osazení rektifikačních kroužků nebo rámečků. 2. V cenách nejsou započteny náklady na dodání poklopů včetně rámů; tyto náklady se oceňují ve specifikaci. </t>
  </si>
  <si>
    <t>592246610</t>
  </si>
  <si>
    <t>poklop šachtový betonová výplň+ litina 785(610)x160 mm, s odvětráním</t>
  </si>
  <si>
    <t>-127193686</t>
  </si>
  <si>
    <t>R 89952.3</t>
  </si>
  <si>
    <t xml:space="preserve">Zkouška vodotěsnosti potrubí DN 300 (dle ČSN 75 6909) </t>
  </si>
  <si>
    <t>-226766912</t>
  </si>
  <si>
    <t>998273102</t>
  </si>
  <si>
    <t>Přesun hmot pro trubní vedení hloubené z trub litinových pro vodovody nebo kanalizace v otevřeném výkopu dopravní vzdálenost do 15 m</t>
  </si>
  <si>
    <t>1918556908</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</si>
  <si>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</si>
  <si>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SO 302 - Stoka 2</t>
  </si>
  <si>
    <t>132201202</t>
  </si>
  <si>
    <t>Hloubení zapažených i nezapažených rýh šířky přes 600 do 2 000 mm s urovnáním dna do předepsaného profilu a spádu v hornině tř. 3 přes 100 do 1 000 m3</t>
  </si>
  <si>
    <t>1043356160</t>
  </si>
  <si>
    <t>958781150</t>
  </si>
  <si>
    <t>234*0,5 'Přepočtené koeficientem množství</t>
  </si>
  <si>
    <t>283292119</t>
  </si>
  <si>
    <t>-181096705</t>
  </si>
  <si>
    <t>161101102</t>
  </si>
  <si>
    <t>Svislé přemístění výkopku bez naložení do dopravní nádoby avšak s vyprázdněním dopravní nádoby na hromadu nebo do dopravního prostředku z horniny tř. 1 až 4, při hloubce výkopu přes 2,5 do 4 m</t>
  </si>
  <si>
    <t>1411513076</t>
  </si>
  <si>
    <t>234*0,55</t>
  </si>
  <si>
    <t>-555698295</t>
  </si>
  <si>
    <t>-590696440</t>
  </si>
  <si>
    <t>234*10 'Přepočtené koeficientem množství</t>
  </si>
  <si>
    <t>680349036</t>
  </si>
  <si>
    <t>-1511743676</t>
  </si>
  <si>
    <t>234*1,9 'Přepočtené koeficientem množství</t>
  </si>
  <si>
    <t>-884156331</t>
  </si>
  <si>
    <t>-1513630539</t>
  </si>
  <si>
    <t>166*1,2 *1,01" koeficient zhutnění 20 % a ztratné 1 %</t>
  </si>
  <si>
    <t>201,192*2,1 'Přepočtené koeficientem množství</t>
  </si>
  <si>
    <t>-1918998510</t>
  </si>
  <si>
    <t>-656863035</t>
  </si>
  <si>
    <t>42*1,2 *1,01" koeficient zhutnění 20 % a ztratné 1 %</t>
  </si>
  <si>
    <t>50,904*1,9 'Přepočtené koeficientem množství</t>
  </si>
  <si>
    <t>-1708900896</t>
  </si>
  <si>
    <t>944299732</t>
  </si>
  <si>
    <t>1306881692</t>
  </si>
  <si>
    <t>-826710891</t>
  </si>
  <si>
    <t>72,34*1,01 'Přepočtené koeficientem množství</t>
  </si>
  <si>
    <t>Těsnění pro hrdlové trouby z tvárné litiny pro kanalizační systémy DN 300</t>
  </si>
  <si>
    <t>-1954925142</t>
  </si>
  <si>
    <t>13*1,01 'Přepočtené koeficientem množství</t>
  </si>
  <si>
    <t>1720652652</t>
  </si>
  <si>
    <t>2840029</t>
  </si>
  <si>
    <t>192724980</t>
  </si>
  <si>
    <t>Šachta na potrubí z bet dílců - tl. stěny 120 mm</t>
  </si>
  <si>
    <t>1224301840</t>
  </si>
  <si>
    <t>průměrná hloubka šachty na potrubí DN 300 - 3,37 m</t>
  </si>
  <si>
    <t xml:space="preserve">skruže  průměrná výška v m (dělitelná 0,25 m) - 1,75 m</t>
  </si>
  <si>
    <t xml:space="preserve">vyrovnávací prstence  tl. celkem  0,06 m</t>
  </si>
  <si>
    <t>"celkem" 3</t>
  </si>
  <si>
    <t>-1125230883</t>
  </si>
  <si>
    <t xml:space="preserve">3*3 " příplatek pro průměrnou vstupu  3,13 m - 3 šachty</t>
  </si>
  <si>
    <t>1220263094</t>
  </si>
  <si>
    <t>-1681070084</t>
  </si>
  <si>
    <t>Zkouška vodotěsnosti potrubí DN 300 (dle ČSN 75 6909)</t>
  </si>
  <si>
    <t>1960525945</t>
  </si>
  <si>
    <t>1665918752</t>
  </si>
  <si>
    <t>SO 303 - Stoka 3</t>
  </si>
  <si>
    <t>678720106</t>
  </si>
  <si>
    <t>1149319676</t>
  </si>
  <si>
    <t>-1080788884</t>
  </si>
  <si>
    <t>553*0,5 'Přepočtené koeficientem množství</t>
  </si>
  <si>
    <t>-1551299794</t>
  </si>
  <si>
    <t>-149891734</t>
  </si>
  <si>
    <t>-839434822</t>
  </si>
  <si>
    <t>553*0,55 'Přepočtené koeficientem množství</t>
  </si>
  <si>
    <t>-552175753</t>
  </si>
  <si>
    <t>543996969</t>
  </si>
  <si>
    <t>553*10 'Přepočtené koeficientem množství</t>
  </si>
  <si>
    <t>-1771120102</t>
  </si>
  <si>
    <t>-2003445675</t>
  </si>
  <si>
    <t>553*1,9 'Přepočtené koeficientem množství</t>
  </si>
  <si>
    <t>1794960472</t>
  </si>
  <si>
    <t>-1588922461</t>
  </si>
  <si>
    <t>326*1,2 *1,01" koeficient zhutnění 20 % a ztratné 1 %</t>
  </si>
  <si>
    <t>395,112*2,1 'Přepočtené koeficientem množství</t>
  </si>
  <si>
    <t>212752112</t>
  </si>
  <si>
    <t>Trativody z drenážních trubek se zřízením štěrkopískového lože pod trubky a s jejich obsypem v průměrném celkovém množství do 0,15 m3/m v otevřeném výkopu z trubek pálených DN přes 65 do 100</t>
  </si>
  <si>
    <t>1101467275</t>
  </si>
  <si>
    <t>1076528370</t>
  </si>
  <si>
    <t>90,49+43,5</t>
  </si>
  <si>
    <t>-428021497</t>
  </si>
  <si>
    <t>452311131</t>
  </si>
  <si>
    <t>Podkladní a zajišťovací konstrukce z betonu prostého v otevřeném výkopu desky pod potrubí, stoky a drobné objekty z betonu tř. C 12/15</t>
  </si>
  <si>
    <t>-1261536368</t>
  </si>
  <si>
    <t xml:space="preserve">Poznámka k souboru cen:_x000d_
1. Ceny -1121 až -1181 a -1192 lze použít i pro ochrannou vrstvu pod železobetonové konstrukce. 2. Ceny -2121 až -2181 a -2192 jsou určeny pro jakékoliv úkosy sedel. </t>
  </si>
  <si>
    <t>452313161</t>
  </si>
  <si>
    <t>Podkladní a zajišťovací konstrukce z betonu prostého v otevřeném výkopu bloky pro potrubí z betonu tř. C 25/30</t>
  </si>
  <si>
    <t>1535590459</t>
  </si>
  <si>
    <t>55*0,0135</t>
  </si>
  <si>
    <t>831372121</t>
  </si>
  <si>
    <t>Montáž potrubí z trub kameninových hrdlových s integrovaným těsněním v otevřeném výkopu ve sklonu do 20 % DN 300</t>
  </si>
  <si>
    <t>-946791127</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</si>
  <si>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 </t>
  </si>
  <si>
    <t>597107070</t>
  </si>
  <si>
    <t>trouba kameninová glazovaná DN300mm L2,50m spojovací systém C Třída 240</t>
  </si>
  <si>
    <t>-372809557</t>
  </si>
  <si>
    <t>90,49*1,015 'Přepočtené koeficientem množství</t>
  </si>
  <si>
    <t>831392121</t>
  </si>
  <si>
    <t>Montáž potrubí z trub kameninových hrdlových s integrovaným těsněním v otevřeném výkopu ve sklonu do 20 % DN 400</t>
  </si>
  <si>
    <t>-290477437</t>
  </si>
  <si>
    <t>597107060</t>
  </si>
  <si>
    <t>trouba kameninová glazovaná DN400mm L2,50m spojovací systém C Třída 200</t>
  </si>
  <si>
    <t>387294479</t>
  </si>
  <si>
    <t>43,5*1,015 'Přepočtené koeficientem množství</t>
  </si>
  <si>
    <t>837371221</t>
  </si>
  <si>
    <t>Montáž kameninových tvarovek na potrubí z trub kameninových v otevřeném výkopu s integrovaným těsněním odbočných DN 300</t>
  </si>
  <si>
    <t>551206596</t>
  </si>
  <si>
    <t xml:space="preserve">Poznámka k souboru cen:_x000d_
1. Ceny jsou určeny pro montáž tvarovek v otevřeném výkopu jakéhokoliv sklonu. 2. Pro volbu ceny u odbočných tvarovek je rozhodující DN hlavního řadu; u jednoosých větší DN. 3. V cenách nejsou započteny náklady na dodání tvarovek a těsnícího materiálu, který je součástí tvarovek. Tyto náklady se oceňují ve specifikaci. </t>
  </si>
  <si>
    <t>597117730</t>
  </si>
  <si>
    <t>odbočka kameninová glazovaná jednoduchá kolmá DN300/200 L60cm spojovací systém F/F tř.160/160</t>
  </si>
  <si>
    <t>581112064</t>
  </si>
  <si>
    <t>5*1,015 'Přepočtené koeficientem množství</t>
  </si>
  <si>
    <t>837391221</t>
  </si>
  <si>
    <t>Montáž kameninových tvarovek na potrubí z trub kameninových v otevřeném výkopu s integrovaným těsněním odbočných DN 400</t>
  </si>
  <si>
    <t>-555274738</t>
  </si>
  <si>
    <t>597117920</t>
  </si>
  <si>
    <t>odbočka kameninová glazovaná jednoduchá kolmá DN400/200 L100cm spojovací systém C/F tř.160/160</t>
  </si>
  <si>
    <t>-1473410545</t>
  </si>
  <si>
    <t>1*1,015 'Přepočtené koeficientem množství</t>
  </si>
  <si>
    <t>515282418</t>
  </si>
  <si>
    <t>-1169189810</t>
  </si>
  <si>
    <t>průměrná hloubka šachty na potrubí DN 300 - 3,93 m</t>
  </si>
  <si>
    <t xml:space="preserve">skruže  průměrná výška v m (dělitelná 0,25 m) - 2,25 m</t>
  </si>
  <si>
    <t xml:space="preserve">vyrovnávací prstence  tl. celkem  0,0 m</t>
  </si>
  <si>
    <t>894411131</t>
  </si>
  <si>
    <t>Zřízení šachet kanalizačních z betonových dílců výšky vstupu do 1,50 m s obložením dna betonem tř. C 25/30, na potrubí DN přes 300 do 400</t>
  </si>
  <si>
    <t>1272819722</t>
  </si>
  <si>
    <t>R 592 1.400</t>
  </si>
  <si>
    <t>734484616</t>
  </si>
  <si>
    <t>průměrná hloubka šachty na potrubí DN 400 - 3,90 m</t>
  </si>
  <si>
    <t xml:space="preserve">dno šachtové  - v 0,92 m</t>
  </si>
  <si>
    <t xml:space="preserve">skruže  průměrná výška v m (dělitelná 0,25 m) - 2,0 m</t>
  </si>
  <si>
    <t xml:space="preserve">vyrovnávací prstence  tl. celkem  0,20 m</t>
  </si>
  <si>
    <t>-1914343793</t>
  </si>
  <si>
    <t xml:space="preserve">6*4 " příplatek pro průměrnou vstupu  2,69 m - 3+3 šachty</t>
  </si>
  <si>
    <t>-155609508</t>
  </si>
  <si>
    <t>162143577</t>
  </si>
  <si>
    <t>899623161</t>
  </si>
  <si>
    <t>Obetonování potrubí nebo zdiva stok betonem prostým v otevřeném výkopu, beton tř. C 20/25</t>
  </si>
  <si>
    <t>-1567380964</t>
  </si>
  <si>
    <t xml:space="preserve">Poznámka k souboru cen:_x000d_
1. Obetonování zdiva stok ve štole se oceňuje cenami souboru cen 359 31-02 Výplň za rubem cihelného zdiva stok části A 03 tohoto katalogu. </t>
  </si>
  <si>
    <t>1312997887</t>
  </si>
  <si>
    <t>90,49</t>
  </si>
  <si>
    <t>R 89952.4</t>
  </si>
  <si>
    <t xml:space="preserve">Zkouška vodotěsnosti potrubí DN 400 (dle ČSN 75 6909) </t>
  </si>
  <si>
    <t>173949897</t>
  </si>
  <si>
    <t>43,5</t>
  </si>
  <si>
    <t>998275101</t>
  </si>
  <si>
    <t>Přesun hmot pro trubní vedení hloubené z trub kameninových pro kanalizace v otevřeném výkopu dopravní vzdálenost do 15 m</t>
  </si>
  <si>
    <t>1046897768</t>
  </si>
  <si>
    <t>SO 304 - Stoka 4</t>
  </si>
  <si>
    <t>-19931145</t>
  </si>
  <si>
    <t>650140795</t>
  </si>
  <si>
    <t>139*0,5 'Přepočtené koeficientem množství</t>
  </si>
  <si>
    <t>1046123808</t>
  </si>
  <si>
    <t>-1204208434</t>
  </si>
  <si>
    <t>-1083251461</t>
  </si>
  <si>
    <t>139*0,55 'Přepočtené koeficientem množství</t>
  </si>
  <si>
    <t>552991314</t>
  </si>
  <si>
    <t>-1128956054</t>
  </si>
  <si>
    <t>139*10 'Přepočtené koeficientem množství</t>
  </si>
  <si>
    <t>-1672520981</t>
  </si>
  <si>
    <t>215667537</t>
  </si>
  <si>
    <t>139*1,9 'Přepočtené koeficientem množství</t>
  </si>
  <si>
    <t>1931278536</t>
  </si>
  <si>
    <t>-2061947618</t>
  </si>
  <si>
    <t>66*1,2 *1,01" koeficient zhutnění 20 % a ztratné 1 %</t>
  </si>
  <si>
    <t>79,992*2,1 'Přepočtené koeficientem množství</t>
  </si>
  <si>
    <t>1914023852</t>
  </si>
  <si>
    <t>356186378</t>
  </si>
  <si>
    <t>1505659816</t>
  </si>
  <si>
    <t>53491467</t>
  </si>
  <si>
    <t>-1074028325</t>
  </si>
  <si>
    <t>20*0,0135</t>
  </si>
  <si>
    <t>808538936</t>
  </si>
  <si>
    <t>-1140090084</t>
  </si>
  <si>
    <t>50*1,015 'Přepočtené koeficientem množství</t>
  </si>
  <si>
    <t>-874401771</t>
  </si>
  <si>
    <t>-1638835210</t>
  </si>
  <si>
    <t>2*1,015 'Přepočtené koeficientem množství</t>
  </si>
  <si>
    <t>1831876433</t>
  </si>
  <si>
    <t>-357047426</t>
  </si>
  <si>
    <t>průměrná hloubka šachty na potrubí DN 300 - 2,65 m</t>
  </si>
  <si>
    <t>"celkem" 1</t>
  </si>
  <si>
    <t>-1602994604</t>
  </si>
  <si>
    <t>-1734311913</t>
  </si>
  <si>
    <t>-485430865</t>
  </si>
  <si>
    <t>-1159812171</t>
  </si>
  <si>
    <t>-1839916193</t>
  </si>
  <si>
    <t>2042370277</t>
  </si>
  <si>
    <t>SO 305 - Stoka 5</t>
  </si>
  <si>
    <t>M - Práce a dodávky M</t>
  </si>
  <si>
    <t xml:space="preserve">    23-M - Montáže potrubí</t>
  </si>
  <si>
    <t>1572699955</t>
  </si>
  <si>
    <t>-967510365</t>
  </si>
  <si>
    <t>-1336785934</t>
  </si>
  <si>
    <t>549*0,5 'Přepočtené koeficientem množství</t>
  </si>
  <si>
    <t>151101101</t>
  </si>
  <si>
    <t>Zřízení pažení a rozepření stěn rýh pro podzemní vedení pro všechny šířky rýhy příložné pro jakoukoliv mezerovitost, hloubky do 2 m</t>
  </si>
  <si>
    <t>1981161011</t>
  </si>
  <si>
    <t>1183284591</t>
  </si>
  <si>
    <t>151101111</t>
  </si>
  <si>
    <t>Odstranění pažení a rozepření stěn rýh pro podzemní vedení s uložením materiálu na vzdálenost do 3 m od kraje výkopu příložné, hloubky do 2 m</t>
  </si>
  <si>
    <t>-1708294315</t>
  </si>
  <si>
    <t>-817632063</t>
  </si>
  <si>
    <t>-909965861</t>
  </si>
  <si>
    <t>-799639042</t>
  </si>
  <si>
    <t>191642201</t>
  </si>
  <si>
    <t>549*10 'Přepočtené koeficientem množství</t>
  </si>
  <si>
    <t>1910930599</t>
  </si>
  <si>
    <t>1546063007</t>
  </si>
  <si>
    <t>549*1,9 'Přepočtené koeficientem množství</t>
  </si>
  <si>
    <t>-670908941</t>
  </si>
  <si>
    <t>1297494816</t>
  </si>
  <si>
    <t>169*1,2 *1,01" koeficient zhutnění 20 % a ztratné 1 %</t>
  </si>
  <si>
    <t>204,828*2,1 'Přepočtené koeficientem množství</t>
  </si>
  <si>
    <t>-1663582810</t>
  </si>
  <si>
    <t>-279184129</t>
  </si>
  <si>
    <t>122,96+40,89+126,33</t>
  </si>
  <si>
    <t>-284321777</t>
  </si>
  <si>
    <t>1413223034</t>
  </si>
  <si>
    <t>-2893503</t>
  </si>
  <si>
    <t>101*0,0135</t>
  </si>
  <si>
    <t>2100690193</t>
  </si>
  <si>
    <t>-323103437</t>
  </si>
  <si>
    <t>126,33*1,015 'Přepočtené koeficientem množství</t>
  </si>
  <si>
    <t>1074902304</t>
  </si>
  <si>
    <t>-2011731125</t>
  </si>
  <si>
    <t>122,962*1,015 'Přepočtené koeficientem množství</t>
  </si>
  <si>
    <t>-877502790</t>
  </si>
  <si>
    <t>1229629497</t>
  </si>
  <si>
    <t>7*1,015 'Přepočtené koeficientem množství</t>
  </si>
  <si>
    <t>2005656440</t>
  </si>
  <si>
    <t>423614752</t>
  </si>
  <si>
    <t>8*1,015 'Přepočtené koeficientem množství</t>
  </si>
  <si>
    <t>-373682318</t>
  </si>
  <si>
    <t xml:space="preserve">6*1 " příplatek pro průměrnou vstupu  2,14 m - 6 šachty 300</t>
  </si>
  <si>
    <t xml:space="preserve">6*2 " příplatek pro průměrnou vstupu  2,61 m - 6 šachty 400</t>
  </si>
  <si>
    <t>R 898 1325</t>
  </si>
  <si>
    <t>Zatažení sanačního rukávce do potrubí DN 400 s vytvrzením , dodávka a montáž</t>
  </si>
  <si>
    <t>504099166</t>
  </si>
  <si>
    <t>-1772085576</t>
  </si>
  <si>
    <t>-423166848</t>
  </si>
  <si>
    <t>průměrná hloubka šachty na potrubí DN 300 - 2,14</t>
  </si>
  <si>
    <t xml:space="preserve">skruže  průměrná výška v m (dělitelná 0,25 m) - 0,5 m</t>
  </si>
  <si>
    <t xml:space="preserve">vyrovnávací prstence  tl. celkem  0,10 m</t>
  </si>
  <si>
    <t>"celkem" 6</t>
  </si>
  <si>
    <t>-969116028</t>
  </si>
  <si>
    <t>1837779722</t>
  </si>
  <si>
    <t>průměrná hloubka šachty na potrubí DN 400 - 2,61</t>
  </si>
  <si>
    <t xml:space="preserve">skruže  průměrná výška v m (dělitelná 0,25 m) - 0,5</t>
  </si>
  <si>
    <t>-1631939040</t>
  </si>
  <si>
    <t>2136870363</t>
  </si>
  <si>
    <t>1741411796</t>
  </si>
  <si>
    <t>1624824693</t>
  </si>
  <si>
    <t>126,33+40,89</t>
  </si>
  <si>
    <t>1067562120</t>
  </si>
  <si>
    <t>253812981</t>
  </si>
  <si>
    <t>Práce a dodávky M</t>
  </si>
  <si>
    <t>23-M</t>
  </si>
  <si>
    <t>Montáže potrubí</t>
  </si>
  <si>
    <t>230120053</t>
  </si>
  <si>
    <t>Čištění potrubí profukováním nebo proplachováním DN 400</t>
  </si>
  <si>
    <t>1151060920</t>
  </si>
  <si>
    <t>SO 306 - Uliční vpusti</t>
  </si>
  <si>
    <t>132201203</t>
  </si>
  <si>
    <t>Hloubení zapažených i nezapažených rýh šířky přes 600 do 2 000 mm s urovnáním dna do předepsaného profilu a spádu v hornině tř. 3 přes 1 000 do 5 000 m3</t>
  </si>
  <si>
    <t>-333293966</t>
  </si>
  <si>
    <t>-1098259031</t>
  </si>
  <si>
    <t>1601*0,5 'Přepočtené koeficientem množství</t>
  </si>
  <si>
    <t>1651952195</t>
  </si>
  <si>
    <t>2011720189</t>
  </si>
  <si>
    <t>-1767186974</t>
  </si>
  <si>
    <t>2122542825</t>
  </si>
  <si>
    <t>1909321336</t>
  </si>
  <si>
    <t>16010*0,5 'Přepočtené koeficientem množství</t>
  </si>
  <si>
    <t>-831937694</t>
  </si>
  <si>
    <t>-1369041625</t>
  </si>
  <si>
    <t>1601*10 'Přepočtené koeficientem množství</t>
  </si>
  <si>
    <t>-1644777215</t>
  </si>
  <si>
    <t>1351523110</t>
  </si>
  <si>
    <t>1601*1,9 'Přepočtené koeficientem množství</t>
  </si>
  <si>
    <t>1041444548</t>
  </si>
  <si>
    <t>1759546726</t>
  </si>
  <si>
    <t>1109*2,1 'Přepočtené koeficientem množství</t>
  </si>
  <si>
    <t>776868030</t>
  </si>
  <si>
    <t>-331987961</t>
  </si>
  <si>
    <t>293*1,9 'Přepočtené koeficientem množství</t>
  </si>
  <si>
    <t>-348312276</t>
  </si>
  <si>
    <t>558,65+292,36</t>
  </si>
  <si>
    <t>-10735369</t>
  </si>
  <si>
    <t>452313151</t>
  </si>
  <si>
    <t>Podkladní a zajišťovací konstrukce z betonu prostého v otevřeném výkopu bloky pro potrubí z betonu tř. C 20/25</t>
  </si>
  <si>
    <t>-2062333035</t>
  </si>
  <si>
    <t>831262191</t>
  </si>
  <si>
    <t>Montáž potrubí z trub kameninových hrdlových s integrovaným těsněním Příplatek k cenám za práce v otevřeném výkopu ve sklonu přes 20 %, pro DN od 100 do 300</t>
  </si>
  <si>
    <t>-1542804781</t>
  </si>
  <si>
    <t>831352121</t>
  </si>
  <si>
    <t>Montáž potrubí z trub kameninových hrdlových s integrovaným těsněním v otevřeném výkopu ve sklonu do 20 % DN 200</t>
  </si>
  <si>
    <t>-298272247</t>
  </si>
  <si>
    <t>597107040</t>
  </si>
  <si>
    <t>trouba kameninová glazovaná pouze uvnitř DN200mm L2,50m spojovací systém C Třída 240</t>
  </si>
  <si>
    <t>498084657</t>
  </si>
  <si>
    <t>587*1,015 'Přepočtené koeficientem množství</t>
  </si>
  <si>
    <t>837352221</t>
  </si>
  <si>
    <t>Montáž kameninových tvarovek na potrubí z trub kameninových v otevřeném výkopu s integrovaným těsněním jednoosých DN 200</t>
  </si>
  <si>
    <t>55663420</t>
  </si>
  <si>
    <t>123+69</t>
  </si>
  <si>
    <t>597109470</t>
  </si>
  <si>
    <t>koleno kameninové glazované DN200mm 15° spojovací systém F tř. 240</t>
  </si>
  <si>
    <t>-1937867411</t>
  </si>
  <si>
    <t>69*1,015 'Přepočtené koeficientem množství</t>
  </si>
  <si>
    <t>597109870</t>
  </si>
  <si>
    <t>koleno kameninové glazované DN200mm 45° spojovací systém F tř. 240</t>
  </si>
  <si>
    <t>-1736739836</t>
  </si>
  <si>
    <t>123*1,015 'Přepočtené koeficientem množství</t>
  </si>
  <si>
    <t>771075868</t>
  </si>
  <si>
    <t>-1700690056</t>
  </si>
  <si>
    <t>12*1,015 'Přepočtené koeficientem množství</t>
  </si>
  <si>
    <t>-424093498</t>
  </si>
  <si>
    <t>-739061746</t>
  </si>
  <si>
    <t>6*1,015 'Přepočtené koeficientem množství</t>
  </si>
  <si>
    <t>851351131</t>
  </si>
  <si>
    <t>Montáž potrubí z trub litinových tlakových hrdlových v otevřeném výkopu s integrovaným těsněním DN 200</t>
  </si>
  <si>
    <t>1013106467</t>
  </si>
  <si>
    <t>552530040</t>
  </si>
  <si>
    <t>trouba vodovodní litinová hrdlová pozinkovaná hrdlová 6 m DN 200 mm</t>
  </si>
  <si>
    <t>1483928509</t>
  </si>
  <si>
    <t>1034949219</t>
  </si>
  <si>
    <t>857353131</t>
  </si>
  <si>
    <t>Montáž litinových tvarovek na potrubí litinovém tlakovém odbočných na potrubí z trub hrdlových v otevřeném výkopu, kanálu nebo v šachtě s integrovaným těsněním DN 200</t>
  </si>
  <si>
    <t>-2008792170</t>
  </si>
  <si>
    <t>1457582077</t>
  </si>
  <si>
    <t>857351131</t>
  </si>
  <si>
    <t>Montáž litinových tvarovek na potrubí litinovém tlakovém jednoosých na potrubí z trub hrdlových v otevřeném výkopu, kanálu nebo v šachtě s integrovaným těsněním DN 200</t>
  </si>
  <si>
    <t>-1044690431</t>
  </si>
  <si>
    <t>31+19+26+19</t>
  </si>
  <si>
    <t>552539440</t>
  </si>
  <si>
    <t>koleno hrdlové z tvárné litiny,práškový epoxid, tl.250µm MMK-kus DN 200-45°</t>
  </si>
  <si>
    <t>-2072708320</t>
  </si>
  <si>
    <t>552539560</t>
  </si>
  <si>
    <t>koleno hrdlové z tvárné litiny,práškový epoxid, tl.250µm MMQ-kus DN 200-90</t>
  </si>
  <si>
    <t>1883910049</t>
  </si>
  <si>
    <t>552539080</t>
  </si>
  <si>
    <t>koleno hrdlové z tvárné litiny,práškový epoxid, tl.250µm MMK-kus DN 200-11,25°</t>
  </si>
  <si>
    <t>1540615293</t>
  </si>
  <si>
    <t>552539200</t>
  </si>
  <si>
    <t>koleno hrdlové z tvárné litiny,práškový epoxid, tl.250µm MMK-kus DN 200-22,5°</t>
  </si>
  <si>
    <t>-704044080</t>
  </si>
  <si>
    <t>895941111</t>
  </si>
  <si>
    <t>Zřízení vpusti kanalizační uliční z betonových dílců typ UV-50 normální</t>
  </si>
  <si>
    <t>-725784612</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</si>
  <si>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</si>
  <si>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592238200</t>
  </si>
  <si>
    <t>vpusť betonová uliční /skruž/ 29x50x5 cm</t>
  </si>
  <si>
    <t>512</t>
  </si>
  <si>
    <t>787670037</t>
  </si>
  <si>
    <t>592238220</t>
  </si>
  <si>
    <t>vpusť betonová uliční dno s výtokem 62,6 x 49,5 x 5 cm</t>
  </si>
  <si>
    <t>-1424067846</t>
  </si>
  <si>
    <t>592238210</t>
  </si>
  <si>
    <t>vpusť betonová uliční prstenec 18x66x10 cm</t>
  </si>
  <si>
    <t>2128503951</t>
  </si>
  <si>
    <t>592238240</t>
  </si>
  <si>
    <t>vpusť betonová uliční /skruž/ 59x50x5 cm</t>
  </si>
  <si>
    <t>1896181759</t>
  </si>
  <si>
    <t>592238750</t>
  </si>
  <si>
    <t>koš nízký pro uliční vpusti, žárově zinkovaný plech,pro rám 500/500</t>
  </si>
  <si>
    <t>-1601297195</t>
  </si>
  <si>
    <t>622117110</t>
  </si>
  <si>
    <t>-1644535333</t>
  </si>
  <si>
    <t>899643111</t>
  </si>
  <si>
    <t>Bednění pro obetonování potrubí v otevřeném výkopu</t>
  </si>
  <si>
    <t>1015090582</t>
  </si>
  <si>
    <t>R 899</t>
  </si>
  <si>
    <t>Bourání uliční vpusti kompletní</t>
  </si>
  <si>
    <t>-610074274</t>
  </si>
  <si>
    <t>R 89920111</t>
  </si>
  <si>
    <t xml:space="preserve">Osazení mříží na ul. vpusti </t>
  </si>
  <si>
    <t>-427380564</t>
  </si>
  <si>
    <t>R 238780</t>
  </si>
  <si>
    <t xml:space="preserve">mříž  plast  500/500 mm</t>
  </si>
  <si>
    <t>-1896228507</t>
  </si>
  <si>
    <t>R 899 99</t>
  </si>
  <si>
    <t>Napojení na stávající stoku</t>
  </si>
  <si>
    <t>905550581</t>
  </si>
  <si>
    <t xml:space="preserve">vývrt do stávající stoky, osazení tvarovek, oprava a dotěsnění stoky </t>
  </si>
  <si>
    <t>113</t>
  </si>
  <si>
    <t>R 89952.2</t>
  </si>
  <si>
    <t>-502273091</t>
  </si>
  <si>
    <t>977151126</t>
  </si>
  <si>
    <t>Jádrové vrty diamantovými korunkami do stavebních materiálů (železobetonu, betonu, cihel, obkladů, dlažeb, kamene) průměru přes 200 do 225 mm</t>
  </si>
  <si>
    <t>-626384040</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</si>
  <si>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</si>
  <si>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113,000*0,25</t>
  </si>
  <si>
    <t>312986387</t>
  </si>
  <si>
    <t>SO 307 - Přeložka vodovodu v ul. Železničářů</t>
  </si>
  <si>
    <t>-1953637835</t>
  </si>
  <si>
    <t>-900899291</t>
  </si>
  <si>
    <t>172982822</t>
  </si>
  <si>
    <t>205*0,5 'Přepočtené koeficientem množství</t>
  </si>
  <si>
    <t>-1128955578</t>
  </si>
  <si>
    <t>1880912848</t>
  </si>
  <si>
    <t>-1767341257</t>
  </si>
  <si>
    <t>637182969</t>
  </si>
  <si>
    <t>1710279591</t>
  </si>
  <si>
    <t>205*10 'Přepočtené koeficientem množství</t>
  </si>
  <si>
    <t>1172773302</t>
  </si>
  <si>
    <t>-1058281296</t>
  </si>
  <si>
    <t>205*1,9 'Přepočtené koeficientem množství</t>
  </si>
  <si>
    <t>-634245854</t>
  </si>
  <si>
    <t>-1393255860</t>
  </si>
  <si>
    <t>135*2,1 'Přepočtené koeficientem množství</t>
  </si>
  <si>
    <t>726984252</t>
  </si>
  <si>
    <t>-477389555</t>
  </si>
  <si>
    <t>56*1,9 'Přepočtené koeficientem množství</t>
  </si>
  <si>
    <t>-1917382317</t>
  </si>
  <si>
    <t>850245921</t>
  </si>
  <si>
    <t>Výřez nebo výsek na potrubí z trub litinových tlakových při opravách DN 80</t>
  </si>
  <si>
    <t>-907761097</t>
  </si>
  <si>
    <t xml:space="preserve">Poznámka k souboru cen:_x000d_
1. Ceny jsou určeny pouze pro případy havárií nebo běžných oprav venkovních vodovodů. 2. Ceny nelze použít při zřízení nových venkovních vodovodů. 3. Ceny výřezu nebo výseku na potrubí z trub litinových tlakových jsou určeny pro dva řezy nebo seky prováděné na potrubí dodatečně. 4. V cenách jsou započteny náklady na: a) ohlášení uzavíraní vody, b) uzavření a otevření šoupat, c) vypuštění a napuštění vody, d) odvzdušnění potrubí, e) strojní nebo ruční výřez potrubí, f) nutné úpravy výkopu v prostoru provádění. </t>
  </si>
  <si>
    <t>napojení na stávající potrubí z Litiny DN 80</t>
  </si>
  <si>
    <t xml:space="preserve">4 </t>
  </si>
  <si>
    <t>připojení na stávající hydrantovou odbočku DN 80??</t>
  </si>
  <si>
    <t>851241131</t>
  </si>
  <si>
    <t>Montáž potrubí z trub litinových tlakových hrdlových v otevřeném výkopu s integrovaným těsněním DN 80</t>
  </si>
  <si>
    <t>688565800</t>
  </si>
  <si>
    <t>552530000</t>
  </si>
  <si>
    <t>trouba vodovodní litinová hrdlová pozinkovaná hrdlová 6 m DN 80 mm</t>
  </si>
  <si>
    <t>-1853059221</t>
  </si>
  <si>
    <t>Poznámka k položce:
DUKTUS obj.číslo: ST 80</t>
  </si>
  <si>
    <t>857243131</t>
  </si>
  <si>
    <t>Montáž litinových tvarovek na potrubí litinovém tlakovém odbočných na potrubí z trub hrdlových v otevřeném výkopu, kanálu nebo v šachtě s integrovaným těsněním DN 80</t>
  </si>
  <si>
    <t>437997067</t>
  </si>
  <si>
    <t>552585310</t>
  </si>
  <si>
    <t>tvarovka hrdlová s přírubovou odbočkou,A MMA tvárná litina DN80/80</t>
  </si>
  <si>
    <t>-678493180</t>
  </si>
  <si>
    <t>857241131</t>
  </si>
  <si>
    <t>Montáž litinových tvarovek na potrubí litinovém tlakovém jednoosých na potrubí z trub hrdlových v otevřeném výkopu, kanálu nebo v šachtě s integrovaným těsněním DN 80</t>
  </si>
  <si>
    <t>-637721884</t>
  </si>
  <si>
    <t>552539400</t>
  </si>
  <si>
    <t>koleno hrdlové z tvárné litiny,práškový epoxid, tl.250µm MMK-kus DN 80-45°</t>
  </si>
  <si>
    <t>149104607</t>
  </si>
  <si>
    <t>552R 539400</t>
  </si>
  <si>
    <t xml:space="preserve">Trouby a tvarovky litinové tlakové kolena hrdlová (K) MMK kolena hrdlová zn. MMK, MMQ tvárná litina dle ČSN EN 545 uvnitř i vně: práškový epoxid dle GSK-RAL, min. tl. 250 µm DN   80 - 45°</t>
  </si>
  <si>
    <t>-1534751291</t>
  </si>
  <si>
    <t>871211141</t>
  </si>
  <si>
    <t>Montáž vodovodního potrubí z plastů v otevřeném výkopu z polyetylenu PE 100 svařovaných na tupo SDR 11/PN16 D 63 x 5,8 mm</t>
  </si>
  <si>
    <t>-1003872789</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</si>
  <si>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</si>
  <si>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4,000*3</t>
  </si>
  <si>
    <t>286135980</t>
  </si>
  <si>
    <t>potrubí dvouvrstvé PE100 s 10% signalizační vrstvou, SDR 11, 63x5,8. L=12m</t>
  </si>
  <si>
    <t>-2536016</t>
  </si>
  <si>
    <t>891241112</t>
  </si>
  <si>
    <t>Montáž vodovodních armatur na potrubí šoupátek nebo klapek uzavíracích v otevřeném výkopu nebo v šachtách s osazením zemní soupravy (bez poklopů) DN 80</t>
  </si>
  <si>
    <t>-188315667</t>
  </si>
  <si>
    <t xml:space="preserve">Poznámka k souboru cen:_x000d_
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</si>
  <si>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422213030</t>
  </si>
  <si>
    <t>šoupátko pitná voda, litina GGG 50, krátká stavební délka, PN10/16 DN 80 x 180 mm</t>
  </si>
  <si>
    <t>16399651</t>
  </si>
  <si>
    <t>891247111</t>
  </si>
  <si>
    <t>Montáž vodovodních armatur na potrubí hydrantů podzemních (bez osazení poklopů) DN 80</t>
  </si>
  <si>
    <t>1040079983</t>
  </si>
  <si>
    <t>422735910</t>
  </si>
  <si>
    <t>hydrant podzemní DN80 PN16 jednoduchý uzávěr, krycí výška 1500 mm</t>
  </si>
  <si>
    <t>-1923462528</t>
  </si>
  <si>
    <t>891249111</t>
  </si>
  <si>
    <t>Montáž vodovodních armatur na potrubí navrtávacích pasů s ventilem Jt 1 MPa, na potrubí z trub litinových, ocelových nebo plastických hmot DN 80</t>
  </si>
  <si>
    <t>-1709566082</t>
  </si>
  <si>
    <t>422714120</t>
  </si>
  <si>
    <t>pas navrtávací z tvárné litiny DN 80, rozsah (88-99), odbočky 1",5/4",6/4"</t>
  </si>
  <si>
    <t>1448613234</t>
  </si>
  <si>
    <t>892241111</t>
  </si>
  <si>
    <t>Tlakové zkoušky vodou na potrubí DN do 80</t>
  </si>
  <si>
    <t>312527429</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</si>
  <si>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</si>
  <si>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892273122</t>
  </si>
  <si>
    <t>Proplach a dezinfekce vodovodního potrubí DN od 80 do 125</t>
  </si>
  <si>
    <t>468427149</t>
  </si>
  <si>
    <t xml:space="preserve">Poznámka k souboru cen:_x000d_
1. V cenách jsou započteny náklady na napuštění a vypuštění vody, dodání vody a dezinfekčního prostředku. </t>
  </si>
  <si>
    <t>892372111</t>
  </si>
  <si>
    <t>Tlakové zkoušky vodou zabezpečení konců potrubí při tlakových zkouškách DN do 300</t>
  </si>
  <si>
    <t>1408908464</t>
  </si>
  <si>
    <t>899401113</t>
  </si>
  <si>
    <t>Osazení poklopů litinových hydrantových</t>
  </si>
  <si>
    <t>-672896282</t>
  </si>
  <si>
    <t xml:space="preserve">Poznámka k souboru cen:_x000d_
1. V cenách osazení poklopů jsou započteny i náklady na jejich podezdění. 2. V cenách nejsou započteny náklady na dodání poklopů; tyto se oceňují ve specifikaci. Ztratné se nestanoví. </t>
  </si>
  <si>
    <t>422914520</t>
  </si>
  <si>
    <t>poklop litinový - hydrantový DN 80</t>
  </si>
  <si>
    <t>477354498</t>
  </si>
  <si>
    <t>-2008675059</t>
  </si>
  <si>
    <t>998273124</t>
  </si>
  <si>
    <t>Přesun hmot pro trubní vedení hloubené z trub litinových Příplatek k cenám za zvětšený přesun přes vymezenou největší dopravní vzdálenost do 500 m</t>
  </si>
  <si>
    <t>1456562564</t>
  </si>
  <si>
    <t>SO 461 - Přeložky optické sítě MOSK</t>
  </si>
  <si>
    <t xml:space="preserve">    22-M - Montáže technologických zařízení pro dopravní stavby</t>
  </si>
  <si>
    <t xml:space="preserve">    46-M - Zemní práce při extr.mont.pracích</t>
  </si>
  <si>
    <t>22-M</t>
  </si>
  <si>
    <t>Montáže technologických zařízení pro dopravní stavby</t>
  </si>
  <si>
    <t>220182022</t>
  </si>
  <si>
    <t>Uložení trubky HDPE do výkopu pro optický kabel bez zřízení lože a bez krytí</t>
  </si>
  <si>
    <t>-289489535</t>
  </si>
  <si>
    <t>R 182.2.1</t>
  </si>
  <si>
    <t>HDPE trubka pr. 40/32mm</t>
  </si>
  <si>
    <t>256</t>
  </si>
  <si>
    <t>650748257</t>
  </si>
  <si>
    <t>220182022 d</t>
  </si>
  <si>
    <t>-425444053</t>
  </si>
  <si>
    <t>220182023</t>
  </si>
  <si>
    <t>Kontrola tlakutěsnosti HDPE trubky od 1m do 2000 m</t>
  </si>
  <si>
    <t>-1496796531</t>
  </si>
  <si>
    <t>220182025</t>
  </si>
  <si>
    <t>Kontrola průchodnosti trubky kalibrace do 2000 m</t>
  </si>
  <si>
    <t>km</t>
  </si>
  <si>
    <t>-1439341071</t>
  </si>
  <si>
    <t>220182026</t>
  </si>
  <si>
    <t>Montáž spojky na HDPE trubce rovné nebo redukční</t>
  </si>
  <si>
    <t>-766416680</t>
  </si>
  <si>
    <t>R 181 2.1</t>
  </si>
  <si>
    <t xml:space="preserve">Spojka Plasson SPP 40				"_x000d_
</t>
  </si>
  <si>
    <t>-817229831</t>
  </si>
  <si>
    <t>220182036</t>
  </si>
  <si>
    <t>Zafukování optického kabelu do trubky z HDPE</t>
  </si>
  <si>
    <t>1171645091</t>
  </si>
  <si>
    <t>R 182 5</t>
  </si>
  <si>
    <t>kabel optický singlemode 72 vláken</t>
  </si>
  <si>
    <t>1413681207</t>
  </si>
  <si>
    <t>220182036d</t>
  </si>
  <si>
    <t>-1110208933</t>
  </si>
  <si>
    <t>220182207a</t>
  </si>
  <si>
    <t>Montáž spojky optického kabelu venkovní se 72 vlákny</t>
  </si>
  <si>
    <t>-680549748</t>
  </si>
  <si>
    <t>4"rozebrání a složení stávající spojky</t>
  </si>
  <si>
    <t>220182517</t>
  </si>
  <si>
    <t>Komplexní vyzkoušení úseku optického kabelu pro 2 vlnové délky se 72 vlákny</t>
  </si>
  <si>
    <t>1132898064</t>
  </si>
  <si>
    <t>46-M</t>
  </si>
  <si>
    <t>Zemní práce při extr.mont.pracích</t>
  </si>
  <si>
    <t>460010024</t>
  </si>
  <si>
    <t>Vytyčení trasy vedení kabelového (podzemního) v zastavěném prostoru</t>
  </si>
  <si>
    <t>1940276107</t>
  </si>
  <si>
    <t xml:space="preserve">Poznámka k souboru cen:_x000d_
1. V cenách jsou zahrnuty i náklady na: a) pochůzky projektovanou tratí, b) vyznačení budoucí trasy, c) rozmístění, očíslování a označení opěrných bodů, d) označení překážek a míst pro kabelové prostupy a podchodové štoly. </t>
  </si>
  <si>
    <t>460150153</t>
  </si>
  <si>
    <t>Hloubení zapažených i nezapažených kabelových rýh ručně včetně urovnání dna s přemístěním výkopku do vzdálenosti 3 m od okraje jámy nebo naložením na dopravní prostředek šířky 35 cm, hloubky 70 cm, v hornině třídy 3</t>
  </si>
  <si>
    <t>-2001867051</t>
  </si>
  <si>
    <t xml:space="preserve">Poznámka k souboru cen:_x000d_
1. Ceny hloubení rýh v hornině třídy 6 a 7 se oceňují cenami souboru cen 460 20- . Hloubení nezapažených kabelových rýh strojně. </t>
  </si>
  <si>
    <t>460150293</t>
  </si>
  <si>
    <t>Hloubení zapažených i nezapažených kabelových rýh ručně včetně urovnání dna s přemístěním výkopku do vzdálenosti 3 m od okraje jámy nebo naložením na dopravní prostředek šířky 50 cm, hloubky 110 cm, v hornině třídy 3</t>
  </si>
  <si>
    <t>-161358726</t>
  </si>
  <si>
    <t>460421072</t>
  </si>
  <si>
    <t>Kabelové lože včetně podsypu, zhutnění a urovnání povrchu z písku nebo štěrkopísku tloušťky 5 cm nad kabel zakryté plastovými deskami, šířky lože přes 25 do 50 cm</t>
  </si>
  <si>
    <t>783270099</t>
  </si>
  <si>
    <t xml:space="preserve">Poznámka k souboru cen:_x000d_
1. V cenách -1021 až -1072, -1121 až -1172 a -1221 až -1272 nejsou započteny náklady na dodávku betonových a plastových desek. Tato dodávka se oceňuje ve specifikaci. </t>
  </si>
  <si>
    <t>R 286 6</t>
  </si>
  <si>
    <t xml:space="preserve">PÁS ZÁKRYTOVÝ KAD-F PE 300/4/25 _x000d_
</t>
  </si>
  <si>
    <t>1272409336</t>
  </si>
  <si>
    <t>460490011</t>
  </si>
  <si>
    <t>Krytí kabelů, spojek, koncovek a odbočnic kabelů výstražnou fólií z PVC včetně vyrovnání povrchu rýhy, rozvinutí a uložení fólie do rýhy, fólie šířky do 20cm</t>
  </si>
  <si>
    <t>-1535215896</t>
  </si>
  <si>
    <t>460510074</t>
  </si>
  <si>
    <t>Kabelové prostupy, kanály a multikanály kabelové prostupy z trub plastových včetně osazení, utěsnění a spárování do rýhy, bez výkopových prací s obetonováním, vnitřního průměru do 10 cm</t>
  </si>
  <si>
    <t>2055030185</t>
  </si>
  <si>
    <t xml:space="preserve">Poznámka k souboru cen:_x000d_
1. V cenách -0004 až -0156 nejsou obsaženy náklady na dodávku trub. Tato dodávka se oceňuje ve specifikaci. 2. V cenách -0258 až -0274 nejsou obsaženy náklady na dodávku žlabů. Tato dodávka se oceňuje ve specifikaci. 3. V cenách -0301 až -0353 nejsou obsaženy náklady na dodávku multikanálů. Tato dodávka se oceňuje ve specifikaci. </t>
  </si>
  <si>
    <t>286111180</t>
  </si>
  <si>
    <t xml:space="preserve">Chránička PE průměr 110mm_x000d_
</t>
  </si>
  <si>
    <t>128</t>
  </si>
  <si>
    <t>-1251839704</t>
  </si>
  <si>
    <t>118</t>
  </si>
  <si>
    <t>460560153</t>
  </si>
  <si>
    <t>Zásyp kabelových rýh ručně včetně zhutnění a uložení výkopku do vrstev a urovnání povrchu šířky 35 cm hloubky 70 cm, v hornině třídy 3</t>
  </si>
  <si>
    <t>-688857783</t>
  </si>
  <si>
    <t>460560293</t>
  </si>
  <si>
    <t>Zásyp kabelových rýh ručně včetně zhutnění a uložení výkopku do vrstev a urovnání povrchu šířky 50 cm hloubky 110 cm, v hornině třídy 3</t>
  </si>
  <si>
    <t>-721204951</t>
  </si>
  <si>
    <t>SO 501 - Přeložky NTL plynovodních přípojek</t>
  </si>
  <si>
    <t>593548788</t>
  </si>
  <si>
    <t>-1520919652</t>
  </si>
  <si>
    <t>72,48*0,5 'Přepočtené koeficientem množství</t>
  </si>
  <si>
    <t>-556975225</t>
  </si>
  <si>
    <t>1716780846</t>
  </si>
  <si>
    <t>-2075008460</t>
  </si>
  <si>
    <t>-1434394887</t>
  </si>
  <si>
    <t>2110539739</t>
  </si>
  <si>
    <t>72,48*10 'Přepočtené koeficientem množství</t>
  </si>
  <si>
    <t>1089753074</t>
  </si>
  <si>
    <t>2074314987</t>
  </si>
  <si>
    <t>72,48*1,9 'Přepočtené koeficientem množství</t>
  </si>
  <si>
    <t>1203125028</t>
  </si>
  <si>
    <t>834096299</t>
  </si>
  <si>
    <t>80,63*1,2 *1,01" koeficient zhutnění 20 % a ztratné 1 %</t>
  </si>
  <si>
    <t>97,724*1,8 'Přepočtené koeficientem množství</t>
  </si>
  <si>
    <t>1868757727</t>
  </si>
  <si>
    <t>2111079394</t>
  </si>
  <si>
    <t>0,221 " trubky</t>
  </si>
  <si>
    <t>1967450849</t>
  </si>
  <si>
    <t>0,221*9 'Přepočtené koeficientem množství</t>
  </si>
  <si>
    <t>998276101</t>
  </si>
  <si>
    <t>Přesun hmot pro trubní vedení hloubené z trub z plastických hmot nebo sklolaminátových pro vodovody nebo kanalizace v otevřeném výkopu dopravní vzdálenost do 15 m</t>
  </si>
  <si>
    <t>-126652406</t>
  </si>
  <si>
    <t>230082042</t>
  </si>
  <si>
    <t>Demontáž ocelového potrubí do šrotu hmotnosti přes 10 do 50 kg připojovací rozměr D 57, tl. 5,0 mm</t>
  </si>
  <si>
    <t>1332020404</t>
  </si>
  <si>
    <t>34 " výpočet 50,2/1,5</t>
  </si>
  <si>
    <t>230205035</t>
  </si>
  <si>
    <t>Montáž potrubí PE průměru do 110 mm návin nebo tyč, svařované na tupo nebo elektrospojkou D 50, tl. stěny 4,6 mm</t>
  </si>
  <si>
    <t>391294006</t>
  </si>
  <si>
    <t xml:space="preserve">Poznámka k souboru cen:_x000d_
1. V cenách jsou započteny náklady na práce při svařování na tupo nebo elektrospojkou. 2. Ceny platí pro: a) řád i přípojky včetně prací na svislé části, b) všechny délky trub, c) montáž chráničky a chráněného potrubí. 3. Ceny lze použít i pro montáž opláštěného potrubí. </t>
  </si>
  <si>
    <t>24,6 "čp. 571</t>
  </si>
  <si>
    <t>35,8 "čp. 556</t>
  </si>
  <si>
    <t>286134820</t>
  </si>
  <si>
    <t>potrubí plynovodní PE100 SDR 11, návin se signalizační vrstvou 50 x 4,6 mm</t>
  </si>
  <si>
    <t>1857480807</t>
  </si>
  <si>
    <t>60,4*1,1 'Přepočtené koeficientem množství</t>
  </si>
  <si>
    <t>230220011</t>
  </si>
  <si>
    <t>Montáž příslušenství plynovodů sloupku orientačního</t>
  </si>
  <si>
    <t>858565179</t>
  </si>
  <si>
    <t xml:space="preserve">Poznámka k souboru cen:_x000d_
1. V ceně -0006 jsou započteny i náklady na podkladní betonovou desku. 2. V ceně -0011 nejsou započteny náklady na osazení štítku s nápisem a nátěr. </t>
  </si>
  <si>
    <t>R 15521 1</t>
  </si>
  <si>
    <t>Sloupek ocel. s orientační tabulkou</t>
  </si>
  <si>
    <t>1868707762</t>
  </si>
  <si>
    <t>230230016</t>
  </si>
  <si>
    <t>Tlakové zkoušky hlavní vzduchem 0,6 MPa DN 50</t>
  </si>
  <si>
    <t>-39624053</t>
  </si>
  <si>
    <t xml:space="preserve">Poznámka k souboru cen:_x000d_
1. V cenách jsou započteny i náklady na: a) přípravu potrubí k tlakové zkoušce, b) napojení kompresorů, c) zhotovení a montáž přepouštěcích obtoků, d) tlakování potrubí s přepouštěním, e) demontáž přepouštěcích obtoků a tlakových komor, f) provizorní uzavření odzkoušeného úseku. 2. V cenách nejsou započteny náklady na: a) propojení jednotlivých úseků po provedené zkoušce, toto se oceňuje cenami části A20 Montáž plynovodů a plynovodních přípojek. 3. Uvedený tlak v popisech cen -0016 až -0073 je projektovaný tlak plynovodu. </t>
  </si>
  <si>
    <t>R 230200</t>
  </si>
  <si>
    <t>Jednostranné přerušení průtoku plynu za použití dvou balonů v ocelovém potrubí DN do 125 mm</t>
  </si>
  <si>
    <t>-781148829</t>
  </si>
  <si>
    <t>899722113</t>
  </si>
  <si>
    <t>Krytí potrubí z plastů výstražnou fólií z PVC šířky 34cm</t>
  </si>
  <si>
    <t>1006944606</t>
  </si>
  <si>
    <t>R 044002000</t>
  </si>
  <si>
    <t>Hlavní tituly průvodních činností a nákladů inženýrská činnost revize</t>
  </si>
  <si>
    <t>-1278893734</t>
  </si>
  <si>
    <t>R 044002000.1</t>
  </si>
  <si>
    <t>Revize nové PZ</t>
  </si>
  <si>
    <t>298594700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</si>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</sst>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800080"/>
      <name val="Trebuchet MS"/>
    </font>
    <font>
      <sz val="8"/>
      <color rgb="FFFF000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8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6"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styles" Target="styles.xml" /><Relationship Id="rId20" Type="http://schemas.openxmlformats.org/officeDocument/2006/relationships/theme" Target="theme/theme1.xml" /><Relationship Id="rId21" Type="http://schemas.openxmlformats.org/officeDocument/2006/relationships/calcChain" Target="calcChain.xml" /><Relationship Id="rId2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20</v>
      </c>
    </row>
    <row r="7" ht="14.4" customHeight="1">
      <c r="B7" s="28"/>
      <c r="C7" s="29"/>
      <c r="D7" s="40" t="s">
        <v>21</v>
      </c>
      <c r="E7" s="29"/>
      <c r="F7" s="29"/>
      <c r="G7" s="29"/>
      <c r="H7" s="29"/>
      <c r="I7" s="29"/>
      <c r="J7" s="29"/>
      <c r="K7" s="35" t="s">
        <v>22</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23</v>
      </c>
      <c r="AL7" s="29"/>
      <c r="AM7" s="29"/>
      <c r="AN7" s="35" t="s">
        <v>22</v>
      </c>
      <c r="AO7" s="29"/>
      <c r="AP7" s="29"/>
      <c r="AQ7" s="31"/>
      <c r="BE7" s="39"/>
      <c r="BS7" s="24" t="s">
        <v>24</v>
      </c>
    </row>
    <row r="8" ht="14.4" customHeight="1">
      <c r="B8" s="28"/>
      <c r="C8" s="29"/>
      <c r="D8" s="40" t="s">
        <v>25</v>
      </c>
      <c r="E8" s="29"/>
      <c r="F8" s="29"/>
      <c r="G8" s="29"/>
      <c r="H8" s="29"/>
      <c r="I8" s="29"/>
      <c r="J8" s="29"/>
      <c r="K8" s="35" t="s">
        <v>26</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27</v>
      </c>
      <c r="AL8" s="29"/>
      <c r="AM8" s="29"/>
      <c r="AN8" s="41" t="s">
        <v>28</v>
      </c>
      <c r="AO8" s="29"/>
      <c r="AP8" s="29"/>
      <c r="AQ8" s="31"/>
      <c r="BE8" s="39"/>
      <c r="BS8" s="24" t="s">
        <v>29</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30</v>
      </c>
    </row>
    <row r="10" ht="14.4" customHeight="1">
      <c r="B10" s="28"/>
      <c r="C10" s="29"/>
      <c r="D10" s="40" t="s">
        <v>31</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32</v>
      </c>
      <c r="AL10" s="29"/>
      <c r="AM10" s="29"/>
      <c r="AN10" s="35" t="s">
        <v>22</v>
      </c>
      <c r="AO10" s="29"/>
      <c r="AP10" s="29"/>
      <c r="AQ10" s="31"/>
      <c r="BE10" s="39"/>
      <c r="BS10" s="24" t="s">
        <v>20</v>
      </c>
    </row>
    <row r="11" ht="18.48" customHeight="1">
      <c r="B11" s="28"/>
      <c r="C11" s="29"/>
      <c r="D11" s="29"/>
      <c r="E11" s="35" t="s">
        <v>26</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33</v>
      </c>
      <c r="AL11" s="29"/>
      <c r="AM11" s="29"/>
      <c r="AN11" s="35" t="s">
        <v>22</v>
      </c>
      <c r="AO11" s="29"/>
      <c r="AP11" s="29"/>
      <c r="AQ11" s="31"/>
      <c r="BE11" s="39"/>
      <c r="BS11" s="24" t="s">
        <v>20</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20</v>
      </c>
    </row>
    <row r="13" ht="14.4" customHeight="1">
      <c r="B13" s="28"/>
      <c r="C13" s="29"/>
      <c r="D13" s="40" t="s">
        <v>34</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32</v>
      </c>
      <c r="AL13" s="29"/>
      <c r="AM13" s="29"/>
      <c r="AN13" s="42" t="s">
        <v>35</v>
      </c>
      <c r="AO13" s="29"/>
      <c r="AP13" s="29"/>
      <c r="AQ13" s="31"/>
      <c r="BE13" s="39"/>
      <c r="BS13" s="24" t="s">
        <v>20</v>
      </c>
    </row>
    <row r="14">
      <c r="B14" s="28"/>
      <c r="C14" s="29"/>
      <c r="D14" s="29"/>
      <c r="E14" s="42" t="s">
        <v>35</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33</v>
      </c>
      <c r="AL14" s="29"/>
      <c r="AM14" s="29"/>
      <c r="AN14" s="42" t="s">
        <v>35</v>
      </c>
      <c r="AO14" s="29"/>
      <c r="AP14" s="29"/>
      <c r="AQ14" s="31"/>
      <c r="BE14" s="39"/>
      <c r="BS14" s="24" t="s">
        <v>20</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36</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32</v>
      </c>
      <c r="AL16" s="29"/>
      <c r="AM16" s="29"/>
      <c r="AN16" s="35" t="s">
        <v>22</v>
      </c>
      <c r="AO16" s="29"/>
      <c r="AP16" s="29"/>
      <c r="AQ16" s="31"/>
      <c r="BE16" s="39"/>
      <c r="BS16" s="24" t="s">
        <v>6</v>
      </c>
    </row>
    <row r="17" ht="18.48" customHeight="1">
      <c r="B17" s="28"/>
      <c r="C17" s="29"/>
      <c r="D17" s="29"/>
      <c r="E17" s="35" t="s">
        <v>26</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33</v>
      </c>
      <c r="AL17" s="29"/>
      <c r="AM17" s="29"/>
      <c r="AN17" s="35" t="s">
        <v>22</v>
      </c>
      <c r="AO17" s="29"/>
      <c r="AP17" s="29"/>
      <c r="AQ17" s="31"/>
      <c r="BE17" s="39"/>
      <c r="BS17" s="24" t="s">
        <v>37</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38</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4" t="s">
        <v>39</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40</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41</v>
      </c>
      <c r="M25" s="52"/>
      <c r="N25" s="52"/>
      <c r="O25" s="52"/>
      <c r="P25" s="47"/>
      <c r="Q25" s="47"/>
      <c r="R25" s="47"/>
      <c r="S25" s="47"/>
      <c r="T25" s="47"/>
      <c r="U25" s="47"/>
      <c r="V25" s="47"/>
      <c r="W25" s="52" t="s">
        <v>42</v>
      </c>
      <c r="X25" s="52"/>
      <c r="Y25" s="52"/>
      <c r="Z25" s="52"/>
      <c r="AA25" s="52"/>
      <c r="AB25" s="52"/>
      <c r="AC25" s="52"/>
      <c r="AD25" s="52"/>
      <c r="AE25" s="52"/>
      <c r="AF25" s="47"/>
      <c r="AG25" s="47"/>
      <c r="AH25" s="47"/>
      <c r="AI25" s="47"/>
      <c r="AJ25" s="47"/>
      <c r="AK25" s="52" t="s">
        <v>43</v>
      </c>
      <c r="AL25" s="52"/>
      <c r="AM25" s="52"/>
      <c r="AN25" s="52"/>
      <c r="AO25" s="52"/>
      <c r="AP25" s="47"/>
      <c r="AQ25" s="51"/>
      <c r="BE25" s="39"/>
    </row>
    <row r="26" s="2" customFormat="1" ht="14.4" customHeight="1">
      <c r="B26" s="53"/>
      <c r="C26" s="54"/>
      <c r="D26" s="55" t="s">
        <v>44</v>
      </c>
      <c r="E26" s="54"/>
      <c r="F26" s="55" t="s">
        <v>45</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46</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47</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48</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49</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50</v>
      </c>
      <c r="E32" s="61"/>
      <c r="F32" s="61"/>
      <c r="G32" s="61"/>
      <c r="H32" s="61"/>
      <c r="I32" s="61"/>
      <c r="J32" s="61"/>
      <c r="K32" s="61"/>
      <c r="L32" s="61"/>
      <c r="M32" s="61"/>
      <c r="N32" s="61"/>
      <c r="O32" s="61"/>
      <c r="P32" s="61"/>
      <c r="Q32" s="61"/>
      <c r="R32" s="61"/>
      <c r="S32" s="61"/>
      <c r="T32" s="62" t="s">
        <v>51</v>
      </c>
      <c r="U32" s="61"/>
      <c r="V32" s="61"/>
      <c r="W32" s="61"/>
      <c r="X32" s="63" t="s">
        <v>52</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53</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D-15-018</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II/118 Kladno - Středočeský kraj</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25</v>
      </c>
      <c r="D44" s="74"/>
      <c r="E44" s="74"/>
      <c r="F44" s="74"/>
      <c r="G44" s="74"/>
      <c r="H44" s="74"/>
      <c r="I44" s="74"/>
      <c r="J44" s="74"/>
      <c r="K44" s="74"/>
      <c r="L44" s="84" t="str">
        <f>IF(K8="","",K8)</f>
        <v xml:space="preserve"> </v>
      </c>
      <c r="M44" s="74"/>
      <c r="N44" s="74"/>
      <c r="O44" s="74"/>
      <c r="P44" s="74"/>
      <c r="Q44" s="74"/>
      <c r="R44" s="74"/>
      <c r="S44" s="74"/>
      <c r="T44" s="74"/>
      <c r="U44" s="74"/>
      <c r="V44" s="74"/>
      <c r="W44" s="74"/>
      <c r="X44" s="74"/>
      <c r="Y44" s="74"/>
      <c r="Z44" s="74"/>
      <c r="AA44" s="74"/>
      <c r="AB44" s="74"/>
      <c r="AC44" s="74"/>
      <c r="AD44" s="74"/>
      <c r="AE44" s="74"/>
      <c r="AF44" s="74"/>
      <c r="AG44" s="74"/>
      <c r="AH44" s="74"/>
      <c r="AI44" s="76" t="s">
        <v>27</v>
      </c>
      <c r="AJ44" s="74"/>
      <c r="AK44" s="74"/>
      <c r="AL44" s="74"/>
      <c r="AM44" s="85" t="str">
        <f>IF(AN8= "","",AN8)</f>
        <v>05.09.2016</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31</v>
      </c>
      <c r="D46" s="74"/>
      <c r="E46" s="74"/>
      <c r="F46" s="74"/>
      <c r="G46" s="74"/>
      <c r="H46" s="74"/>
      <c r="I46" s="74"/>
      <c r="J46" s="74"/>
      <c r="K46" s="74"/>
      <c r="L46" s="77" t="str">
        <f>IF(E11= "","",E11)</f>
        <v xml:space="preserve"> </v>
      </c>
      <c r="M46" s="74"/>
      <c r="N46" s="74"/>
      <c r="O46" s="74"/>
      <c r="P46" s="74"/>
      <c r="Q46" s="74"/>
      <c r="R46" s="74"/>
      <c r="S46" s="74"/>
      <c r="T46" s="74"/>
      <c r="U46" s="74"/>
      <c r="V46" s="74"/>
      <c r="W46" s="74"/>
      <c r="X46" s="74"/>
      <c r="Y46" s="74"/>
      <c r="Z46" s="74"/>
      <c r="AA46" s="74"/>
      <c r="AB46" s="74"/>
      <c r="AC46" s="74"/>
      <c r="AD46" s="74"/>
      <c r="AE46" s="74"/>
      <c r="AF46" s="74"/>
      <c r="AG46" s="74"/>
      <c r="AH46" s="74"/>
      <c r="AI46" s="76" t="s">
        <v>36</v>
      </c>
      <c r="AJ46" s="74"/>
      <c r="AK46" s="74"/>
      <c r="AL46" s="74"/>
      <c r="AM46" s="77" t="str">
        <f>IF(E17="","",E17)</f>
        <v xml:space="preserve"> </v>
      </c>
      <c r="AN46" s="77"/>
      <c r="AO46" s="77"/>
      <c r="AP46" s="77"/>
      <c r="AQ46" s="74"/>
      <c r="AR46" s="72"/>
      <c r="AS46" s="86" t="s">
        <v>54</v>
      </c>
      <c r="AT46" s="87"/>
      <c r="AU46" s="88"/>
      <c r="AV46" s="88"/>
      <c r="AW46" s="88"/>
      <c r="AX46" s="88"/>
      <c r="AY46" s="88"/>
      <c r="AZ46" s="88"/>
      <c r="BA46" s="88"/>
      <c r="BB46" s="88"/>
      <c r="BC46" s="88"/>
      <c r="BD46" s="89"/>
    </row>
    <row r="47" s="1" customFormat="1">
      <c r="B47" s="46"/>
      <c r="C47" s="76" t="s">
        <v>34</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55</v>
      </c>
      <c r="D49" s="97"/>
      <c r="E49" s="97"/>
      <c r="F49" s="97"/>
      <c r="G49" s="97"/>
      <c r="H49" s="98"/>
      <c r="I49" s="99" t="s">
        <v>56</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57</v>
      </c>
      <c r="AH49" s="97"/>
      <c r="AI49" s="97"/>
      <c r="AJ49" s="97"/>
      <c r="AK49" s="97"/>
      <c r="AL49" s="97"/>
      <c r="AM49" s="97"/>
      <c r="AN49" s="99" t="s">
        <v>58</v>
      </c>
      <c r="AO49" s="97"/>
      <c r="AP49" s="97"/>
      <c r="AQ49" s="101" t="s">
        <v>59</v>
      </c>
      <c r="AR49" s="72"/>
      <c r="AS49" s="102" t="s">
        <v>60</v>
      </c>
      <c r="AT49" s="103" t="s">
        <v>61</v>
      </c>
      <c r="AU49" s="103" t="s">
        <v>62</v>
      </c>
      <c r="AV49" s="103" t="s">
        <v>63</v>
      </c>
      <c r="AW49" s="103" t="s">
        <v>64</v>
      </c>
      <c r="AX49" s="103" t="s">
        <v>65</v>
      </c>
      <c r="AY49" s="103" t="s">
        <v>66</v>
      </c>
      <c r="AZ49" s="103" t="s">
        <v>67</v>
      </c>
      <c r="BA49" s="103" t="s">
        <v>68</v>
      </c>
      <c r="BB49" s="103" t="s">
        <v>69</v>
      </c>
      <c r="BC49" s="103" t="s">
        <v>70</v>
      </c>
      <c r="BD49" s="104" t="s">
        <v>71</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72</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ROUND(SUM(AG52:AG67),2)</f>
        <v>0</v>
      </c>
      <c r="AH51" s="110"/>
      <c r="AI51" s="110"/>
      <c r="AJ51" s="110"/>
      <c r="AK51" s="110"/>
      <c r="AL51" s="110"/>
      <c r="AM51" s="110"/>
      <c r="AN51" s="111">
        <f>SUM(AG51,AT51)</f>
        <v>0</v>
      </c>
      <c r="AO51" s="111"/>
      <c r="AP51" s="111"/>
      <c r="AQ51" s="112" t="s">
        <v>22</v>
      </c>
      <c r="AR51" s="83"/>
      <c r="AS51" s="113">
        <f>ROUND(SUM(AS52:AS67),2)</f>
        <v>0</v>
      </c>
      <c r="AT51" s="114">
        <f>ROUND(SUM(AV51:AW51),2)</f>
        <v>0</v>
      </c>
      <c r="AU51" s="115">
        <f>ROUND(SUM(AU52:AU67),5)</f>
        <v>0</v>
      </c>
      <c r="AV51" s="114">
        <f>ROUND(AZ51*L26,2)</f>
        <v>0</v>
      </c>
      <c r="AW51" s="114">
        <f>ROUND(BA51*L27,2)</f>
        <v>0</v>
      </c>
      <c r="AX51" s="114">
        <f>ROUND(BB51*L26,2)</f>
        <v>0</v>
      </c>
      <c r="AY51" s="114">
        <f>ROUND(BC51*L27,2)</f>
        <v>0</v>
      </c>
      <c r="AZ51" s="114">
        <f>ROUND(SUM(AZ52:AZ67),2)</f>
        <v>0</v>
      </c>
      <c r="BA51" s="114">
        <f>ROUND(SUM(BA52:BA67),2)</f>
        <v>0</v>
      </c>
      <c r="BB51" s="114">
        <f>ROUND(SUM(BB52:BB67),2)</f>
        <v>0</v>
      </c>
      <c r="BC51" s="114">
        <f>ROUND(SUM(BC52:BC67),2)</f>
        <v>0</v>
      </c>
      <c r="BD51" s="116">
        <f>ROUND(SUM(BD52:BD67),2)</f>
        <v>0</v>
      </c>
      <c r="BS51" s="117" t="s">
        <v>73</v>
      </c>
      <c r="BT51" s="117" t="s">
        <v>74</v>
      </c>
      <c r="BU51" s="118" t="s">
        <v>75</v>
      </c>
      <c r="BV51" s="117" t="s">
        <v>76</v>
      </c>
      <c r="BW51" s="117" t="s">
        <v>7</v>
      </c>
      <c r="BX51" s="117" t="s">
        <v>77</v>
      </c>
      <c r="CL51" s="117" t="s">
        <v>22</v>
      </c>
    </row>
    <row r="52" s="5" customFormat="1" ht="16.5" customHeight="1">
      <c r="A52" s="119" t="s">
        <v>78</v>
      </c>
      <c r="B52" s="120"/>
      <c r="C52" s="121"/>
      <c r="D52" s="122" t="s">
        <v>79</v>
      </c>
      <c r="E52" s="122"/>
      <c r="F52" s="122"/>
      <c r="G52" s="122"/>
      <c r="H52" s="122"/>
      <c r="I52" s="123"/>
      <c r="J52" s="122" t="s">
        <v>80</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'SO 000 - Ostatní a vedlej...'!J27</f>
        <v>0</v>
      </c>
      <c r="AH52" s="123"/>
      <c r="AI52" s="123"/>
      <c r="AJ52" s="123"/>
      <c r="AK52" s="123"/>
      <c r="AL52" s="123"/>
      <c r="AM52" s="123"/>
      <c r="AN52" s="124">
        <f>SUM(AG52,AT52)</f>
        <v>0</v>
      </c>
      <c r="AO52" s="123"/>
      <c r="AP52" s="123"/>
      <c r="AQ52" s="125" t="s">
        <v>81</v>
      </c>
      <c r="AR52" s="126"/>
      <c r="AS52" s="127">
        <v>0</v>
      </c>
      <c r="AT52" s="128">
        <f>ROUND(SUM(AV52:AW52),2)</f>
        <v>0</v>
      </c>
      <c r="AU52" s="129">
        <f>'SO 000 - Ostatní a vedlej...'!P81</f>
        <v>0</v>
      </c>
      <c r="AV52" s="128">
        <f>'SO 000 - Ostatní a vedlej...'!J30</f>
        <v>0</v>
      </c>
      <c r="AW52" s="128">
        <f>'SO 000 - Ostatní a vedlej...'!J31</f>
        <v>0</v>
      </c>
      <c r="AX52" s="128">
        <f>'SO 000 - Ostatní a vedlej...'!J32</f>
        <v>0</v>
      </c>
      <c r="AY52" s="128">
        <f>'SO 000 - Ostatní a vedlej...'!J33</f>
        <v>0</v>
      </c>
      <c r="AZ52" s="128">
        <f>'SO 000 - Ostatní a vedlej...'!F30</f>
        <v>0</v>
      </c>
      <c r="BA52" s="128">
        <f>'SO 000 - Ostatní a vedlej...'!F31</f>
        <v>0</v>
      </c>
      <c r="BB52" s="128">
        <f>'SO 000 - Ostatní a vedlej...'!F32</f>
        <v>0</v>
      </c>
      <c r="BC52" s="128">
        <f>'SO 000 - Ostatní a vedlej...'!F33</f>
        <v>0</v>
      </c>
      <c r="BD52" s="130">
        <f>'SO 000 - Ostatní a vedlej...'!F34</f>
        <v>0</v>
      </c>
      <c r="BT52" s="131" t="s">
        <v>24</v>
      </c>
      <c r="BV52" s="131" t="s">
        <v>76</v>
      </c>
      <c r="BW52" s="131" t="s">
        <v>82</v>
      </c>
      <c r="BX52" s="131" t="s">
        <v>7</v>
      </c>
      <c r="CL52" s="131" t="s">
        <v>22</v>
      </c>
      <c r="CM52" s="131" t="s">
        <v>83</v>
      </c>
    </row>
    <row r="53" s="5" customFormat="1" ht="31.5" customHeight="1">
      <c r="A53" s="119" t="s">
        <v>78</v>
      </c>
      <c r="B53" s="120"/>
      <c r="C53" s="121"/>
      <c r="D53" s="122" t="s">
        <v>84</v>
      </c>
      <c r="E53" s="122"/>
      <c r="F53" s="122"/>
      <c r="G53" s="122"/>
      <c r="H53" s="122"/>
      <c r="I53" s="123"/>
      <c r="J53" s="122" t="s">
        <v>85</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'SO 101.1A - Rekonstrukce ...'!J27</f>
        <v>0</v>
      </c>
      <c r="AH53" s="123"/>
      <c r="AI53" s="123"/>
      <c r="AJ53" s="123"/>
      <c r="AK53" s="123"/>
      <c r="AL53" s="123"/>
      <c r="AM53" s="123"/>
      <c r="AN53" s="124">
        <f>SUM(AG53,AT53)</f>
        <v>0</v>
      </c>
      <c r="AO53" s="123"/>
      <c r="AP53" s="123"/>
      <c r="AQ53" s="125" t="s">
        <v>81</v>
      </c>
      <c r="AR53" s="126"/>
      <c r="AS53" s="127">
        <v>0</v>
      </c>
      <c r="AT53" s="128">
        <f>ROUND(SUM(AV53:AW53),2)</f>
        <v>0</v>
      </c>
      <c r="AU53" s="129">
        <f>'SO 101.1A - Rekonstrukce ...'!P83</f>
        <v>0</v>
      </c>
      <c r="AV53" s="128">
        <f>'SO 101.1A - Rekonstrukce ...'!J30</f>
        <v>0</v>
      </c>
      <c r="AW53" s="128">
        <f>'SO 101.1A - Rekonstrukce ...'!J31</f>
        <v>0</v>
      </c>
      <c r="AX53" s="128">
        <f>'SO 101.1A - Rekonstrukce ...'!J32</f>
        <v>0</v>
      </c>
      <c r="AY53" s="128">
        <f>'SO 101.1A - Rekonstrukce ...'!J33</f>
        <v>0</v>
      </c>
      <c r="AZ53" s="128">
        <f>'SO 101.1A - Rekonstrukce ...'!F30</f>
        <v>0</v>
      </c>
      <c r="BA53" s="128">
        <f>'SO 101.1A - Rekonstrukce ...'!F31</f>
        <v>0</v>
      </c>
      <c r="BB53" s="128">
        <f>'SO 101.1A - Rekonstrukce ...'!F32</f>
        <v>0</v>
      </c>
      <c r="BC53" s="128">
        <f>'SO 101.1A - Rekonstrukce ...'!F33</f>
        <v>0</v>
      </c>
      <c r="BD53" s="130">
        <f>'SO 101.1A - Rekonstrukce ...'!F34</f>
        <v>0</v>
      </c>
      <c r="BT53" s="131" t="s">
        <v>24</v>
      </c>
      <c r="BV53" s="131" t="s">
        <v>76</v>
      </c>
      <c r="BW53" s="131" t="s">
        <v>86</v>
      </c>
      <c r="BX53" s="131" t="s">
        <v>7</v>
      </c>
      <c r="CL53" s="131" t="s">
        <v>22</v>
      </c>
      <c r="CM53" s="131" t="s">
        <v>83</v>
      </c>
    </row>
    <row r="54" s="5" customFormat="1" ht="31.5" customHeight="1">
      <c r="A54" s="119" t="s">
        <v>78</v>
      </c>
      <c r="B54" s="120"/>
      <c r="C54" s="121"/>
      <c r="D54" s="122" t="s">
        <v>87</v>
      </c>
      <c r="E54" s="122"/>
      <c r="F54" s="122"/>
      <c r="G54" s="122"/>
      <c r="H54" s="122"/>
      <c r="I54" s="123"/>
      <c r="J54" s="122" t="s">
        <v>85</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'SO 101.1B - Rekonstrukce ...'!J27</f>
        <v>0</v>
      </c>
      <c r="AH54" s="123"/>
      <c r="AI54" s="123"/>
      <c r="AJ54" s="123"/>
      <c r="AK54" s="123"/>
      <c r="AL54" s="123"/>
      <c r="AM54" s="123"/>
      <c r="AN54" s="124">
        <f>SUM(AG54,AT54)</f>
        <v>0</v>
      </c>
      <c r="AO54" s="123"/>
      <c r="AP54" s="123"/>
      <c r="AQ54" s="125" t="s">
        <v>81</v>
      </c>
      <c r="AR54" s="126"/>
      <c r="AS54" s="127">
        <v>0</v>
      </c>
      <c r="AT54" s="128">
        <f>ROUND(SUM(AV54:AW54),2)</f>
        <v>0</v>
      </c>
      <c r="AU54" s="129">
        <f>'SO 101.1B - Rekonstrukce ...'!P83</f>
        <v>0</v>
      </c>
      <c r="AV54" s="128">
        <f>'SO 101.1B - Rekonstrukce ...'!J30</f>
        <v>0</v>
      </c>
      <c r="AW54" s="128">
        <f>'SO 101.1B - Rekonstrukce ...'!J31</f>
        <v>0</v>
      </c>
      <c r="AX54" s="128">
        <f>'SO 101.1B - Rekonstrukce ...'!J32</f>
        <v>0</v>
      </c>
      <c r="AY54" s="128">
        <f>'SO 101.1B - Rekonstrukce ...'!J33</f>
        <v>0</v>
      </c>
      <c r="AZ54" s="128">
        <f>'SO 101.1B - Rekonstrukce ...'!F30</f>
        <v>0</v>
      </c>
      <c r="BA54" s="128">
        <f>'SO 101.1B - Rekonstrukce ...'!F31</f>
        <v>0</v>
      </c>
      <c r="BB54" s="128">
        <f>'SO 101.1B - Rekonstrukce ...'!F32</f>
        <v>0</v>
      </c>
      <c r="BC54" s="128">
        <f>'SO 101.1B - Rekonstrukce ...'!F33</f>
        <v>0</v>
      </c>
      <c r="BD54" s="130">
        <f>'SO 101.1B - Rekonstrukce ...'!F34</f>
        <v>0</v>
      </c>
      <c r="BT54" s="131" t="s">
        <v>24</v>
      </c>
      <c r="BV54" s="131" t="s">
        <v>76</v>
      </c>
      <c r="BW54" s="131" t="s">
        <v>88</v>
      </c>
      <c r="BX54" s="131" t="s">
        <v>7</v>
      </c>
      <c r="CL54" s="131" t="s">
        <v>22</v>
      </c>
      <c r="CM54" s="131" t="s">
        <v>83</v>
      </c>
    </row>
    <row r="55" s="5" customFormat="1" ht="31.5" customHeight="1">
      <c r="A55" s="119" t="s">
        <v>78</v>
      </c>
      <c r="B55" s="120"/>
      <c r="C55" s="121"/>
      <c r="D55" s="122" t="s">
        <v>89</v>
      </c>
      <c r="E55" s="122"/>
      <c r="F55" s="122"/>
      <c r="G55" s="122"/>
      <c r="H55" s="122"/>
      <c r="I55" s="123"/>
      <c r="J55" s="122" t="s">
        <v>90</v>
      </c>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4">
        <f>'SO 101.2 - Křižovatková n...'!J27</f>
        <v>0</v>
      </c>
      <c r="AH55" s="123"/>
      <c r="AI55" s="123"/>
      <c r="AJ55" s="123"/>
      <c r="AK55" s="123"/>
      <c r="AL55" s="123"/>
      <c r="AM55" s="123"/>
      <c r="AN55" s="124">
        <f>SUM(AG55,AT55)</f>
        <v>0</v>
      </c>
      <c r="AO55" s="123"/>
      <c r="AP55" s="123"/>
      <c r="AQ55" s="125" t="s">
        <v>81</v>
      </c>
      <c r="AR55" s="126"/>
      <c r="AS55" s="127">
        <v>0</v>
      </c>
      <c r="AT55" s="128">
        <f>ROUND(SUM(AV55:AW55),2)</f>
        <v>0</v>
      </c>
      <c r="AU55" s="129">
        <f>'SO 101.2 - Křižovatková n...'!P82</f>
        <v>0</v>
      </c>
      <c r="AV55" s="128">
        <f>'SO 101.2 - Křižovatková n...'!J30</f>
        <v>0</v>
      </c>
      <c r="AW55" s="128">
        <f>'SO 101.2 - Křižovatková n...'!J31</f>
        <v>0</v>
      </c>
      <c r="AX55" s="128">
        <f>'SO 101.2 - Křižovatková n...'!J32</f>
        <v>0</v>
      </c>
      <c r="AY55" s="128">
        <f>'SO 101.2 - Křižovatková n...'!J33</f>
        <v>0</v>
      </c>
      <c r="AZ55" s="128">
        <f>'SO 101.2 - Křižovatková n...'!F30</f>
        <v>0</v>
      </c>
      <c r="BA55" s="128">
        <f>'SO 101.2 - Křižovatková n...'!F31</f>
        <v>0</v>
      </c>
      <c r="BB55" s="128">
        <f>'SO 101.2 - Křižovatková n...'!F32</f>
        <v>0</v>
      </c>
      <c r="BC55" s="128">
        <f>'SO 101.2 - Křižovatková n...'!F33</f>
        <v>0</v>
      </c>
      <c r="BD55" s="130">
        <f>'SO 101.2 - Křižovatková n...'!F34</f>
        <v>0</v>
      </c>
      <c r="BT55" s="131" t="s">
        <v>24</v>
      </c>
      <c r="BV55" s="131" t="s">
        <v>76</v>
      </c>
      <c r="BW55" s="131" t="s">
        <v>91</v>
      </c>
      <c r="BX55" s="131" t="s">
        <v>7</v>
      </c>
      <c r="CL55" s="131" t="s">
        <v>22</v>
      </c>
      <c r="CM55" s="131" t="s">
        <v>83</v>
      </c>
    </row>
    <row r="56" s="5" customFormat="1" ht="31.5" customHeight="1">
      <c r="A56" s="119" t="s">
        <v>78</v>
      </c>
      <c r="B56" s="120"/>
      <c r="C56" s="121"/>
      <c r="D56" s="122" t="s">
        <v>92</v>
      </c>
      <c r="E56" s="122"/>
      <c r="F56" s="122"/>
      <c r="G56" s="122"/>
      <c r="H56" s="122"/>
      <c r="I56" s="123"/>
      <c r="J56" s="122" t="s">
        <v>93</v>
      </c>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4">
        <f>'SO 102.1 - Rekonstrukce s...'!J27</f>
        <v>0</v>
      </c>
      <c r="AH56" s="123"/>
      <c r="AI56" s="123"/>
      <c r="AJ56" s="123"/>
      <c r="AK56" s="123"/>
      <c r="AL56" s="123"/>
      <c r="AM56" s="123"/>
      <c r="AN56" s="124">
        <f>SUM(AG56,AT56)</f>
        <v>0</v>
      </c>
      <c r="AO56" s="123"/>
      <c r="AP56" s="123"/>
      <c r="AQ56" s="125" t="s">
        <v>81</v>
      </c>
      <c r="AR56" s="126"/>
      <c r="AS56" s="127">
        <v>0</v>
      </c>
      <c r="AT56" s="128">
        <f>ROUND(SUM(AV56:AW56),2)</f>
        <v>0</v>
      </c>
      <c r="AU56" s="129">
        <f>'SO 102.1 - Rekonstrukce s...'!P86</f>
        <v>0</v>
      </c>
      <c r="AV56" s="128">
        <f>'SO 102.1 - Rekonstrukce s...'!J30</f>
        <v>0</v>
      </c>
      <c r="AW56" s="128">
        <f>'SO 102.1 - Rekonstrukce s...'!J31</f>
        <v>0</v>
      </c>
      <c r="AX56" s="128">
        <f>'SO 102.1 - Rekonstrukce s...'!J32</f>
        <v>0</v>
      </c>
      <c r="AY56" s="128">
        <f>'SO 102.1 - Rekonstrukce s...'!J33</f>
        <v>0</v>
      </c>
      <c r="AZ56" s="128">
        <f>'SO 102.1 - Rekonstrukce s...'!F30</f>
        <v>0</v>
      </c>
      <c r="BA56" s="128">
        <f>'SO 102.1 - Rekonstrukce s...'!F31</f>
        <v>0</v>
      </c>
      <c r="BB56" s="128">
        <f>'SO 102.1 - Rekonstrukce s...'!F32</f>
        <v>0</v>
      </c>
      <c r="BC56" s="128">
        <f>'SO 102.1 - Rekonstrukce s...'!F33</f>
        <v>0</v>
      </c>
      <c r="BD56" s="130">
        <f>'SO 102.1 - Rekonstrukce s...'!F34</f>
        <v>0</v>
      </c>
      <c r="BT56" s="131" t="s">
        <v>24</v>
      </c>
      <c r="BV56" s="131" t="s">
        <v>76</v>
      </c>
      <c r="BW56" s="131" t="s">
        <v>94</v>
      </c>
      <c r="BX56" s="131" t="s">
        <v>7</v>
      </c>
      <c r="CL56" s="131" t="s">
        <v>22</v>
      </c>
      <c r="CM56" s="131" t="s">
        <v>83</v>
      </c>
    </row>
    <row r="57" s="5" customFormat="1" ht="31.5" customHeight="1">
      <c r="A57" s="119" t="s">
        <v>78</v>
      </c>
      <c r="B57" s="120"/>
      <c r="C57" s="121"/>
      <c r="D57" s="122" t="s">
        <v>95</v>
      </c>
      <c r="E57" s="122"/>
      <c r="F57" s="122"/>
      <c r="G57" s="122"/>
      <c r="H57" s="122"/>
      <c r="I57" s="123"/>
      <c r="J57" s="122" t="s">
        <v>96</v>
      </c>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4">
        <f>'SO 102.2 - Křižovatková n...'!J27</f>
        <v>0</v>
      </c>
      <c r="AH57" s="123"/>
      <c r="AI57" s="123"/>
      <c r="AJ57" s="123"/>
      <c r="AK57" s="123"/>
      <c r="AL57" s="123"/>
      <c r="AM57" s="123"/>
      <c r="AN57" s="124">
        <f>SUM(AG57,AT57)</f>
        <v>0</v>
      </c>
      <c r="AO57" s="123"/>
      <c r="AP57" s="123"/>
      <c r="AQ57" s="125" t="s">
        <v>81</v>
      </c>
      <c r="AR57" s="126"/>
      <c r="AS57" s="127">
        <v>0</v>
      </c>
      <c r="AT57" s="128">
        <f>ROUND(SUM(AV57:AW57),2)</f>
        <v>0</v>
      </c>
      <c r="AU57" s="129">
        <f>'SO 102.2 - Křižovatková n...'!P82</f>
        <v>0</v>
      </c>
      <c r="AV57" s="128">
        <f>'SO 102.2 - Křižovatková n...'!J30</f>
        <v>0</v>
      </c>
      <c r="AW57" s="128">
        <f>'SO 102.2 - Křižovatková n...'!J31</f>
        <v>0</v>
      </c>
      <c r="AX57" s="128">
        <f>'SO 102.2 - Křižovatková n...'!J32</f>
        <v>0</v>
      </c>
      <c r="AY57" s="128">
        <f>'SO 102.2 - Křižovatková n...'!J33</f>
        <v>0</v>
      </c>
      <c r="AZ57" s="128">
        <f>'SO 102.2 - Křižovatková n...'!F30</f>
        <v>0</v>
      </c>
      <c r="BA57" s="128">
        <f>'SO 102.2 - Křižovatková n...'!F31</f>
        <v>0</v>
      </c>
      <c r="BB57" s="128">
        <f>'SO 102.2 - Křižovatková n...'!F32</f>
        <v>0</v>
      </c>
      <c r="BC57" s="128">
        <f>'SO 102.2 - Křižovatková n...'!F33</f>
        <v>0</v>
      </c>
      <c r="BD57" s="130">
        <f>'SO 102.2 - Křižovatková n...'!F34</f>
        <v>0</v>
      </c>
      <c r="BT57" s="131" t="s">
        <v>24</v>
      </c>
      <c r="BV57" s="131" t="s">
        <v>76</v>
      </c>
      <c r="BW57" s="131" t="s">
        <v>97</v>
      </c>
      <c r="BX57" s="131" t="s">
        <v>7</v>
      </c>
      <c r="CL57" s="131" t="s">
        <v>22</v>
      </c>
      <c r="CM57" s="131" t="s">
        <v>83</v>
      </c>
    </row>
    <row r="58" s="5" customFormat="1" ht="16.5" customHeight="1">
      <c r="A58" s="119" t="s">
        <v>78</v>
      </c>
      <c r="B58" s="120"/>
      <c r="C58" s="121"/>
      <c r="D58" s="122" t="s">
        <v>98</v>
      </c>
      <c r="E58" s="122"/>
      <c r="F58" s="122"/>
      <c r="G58" s="122"/>
      <c r="H58" s="122"/>
      <c r="I58" s="123"/>
      <c r="J58" s="122" t="s">
        <v>99</v>
      </c>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4">
        <f>'SO 105 - Dopravní opatřen...'!J27</f>
        <v>0</v>
      </c>
      <c r="AH58" s="123"/>
      <c r="AI58" s="123"/>
      <c r="AJ58" s="123"/>
      <c r="AK58" s="123"/>
      <c r="AL58" s="123"/>
      <c r="AM58" s="123"/>
      <c r="AN58" s="124">
        <f>SUM(AG58,AT58)</f>
        <v>0</v>
      </c>
      <c r="AO58" s="123"/>
      <c r="AP58" s="123"/>
      <c r="AQ58" s="125" t="s">
        <v>81</v>
      </c>
      <c r="AR58" s="126"/>
      <c r="AS58" s="127">
        <v>0</v>
      </c>
      <c r="AT58" s="128">
        <f>ROUND(SUM(AV58:AW58),2)</f>
        <v>0</v>
      </c>
      <c r="AU58" s="129">
        <f>'SO 105 - Dopravní opatřen...'!P78</f>
        <v>0</v>
      </c>
      <c r="AV58" s="128">
        <f>'SO 105 - Dopravní opatřen...'!J30</f>
        <v>0</v>
      </c>
      <c r="AW58" s="128">
        <f>'SO 105 - Dopravní opatřen...'!J31</f>
        <v>0</v>
      </c>
      <c r="AX58" s="128">
        <f>'SO 105 - Dopravní opatřen...'!J32</f>
        <v>0</v>
      </c>
      <c r="AY58" s="128">
        <f>'SO 105 - Dopravní opatřen...'!J33</f>
        <v>0</v>
      </c>
      <c r="AZ58" s="128">
        <f>'SO 105 - Dopravní opatřen...'!F30</f>
        <v>0</v>
      </c>
      <c r="BA58" s="128">
        <f>'SO 105 - Dopravní opatřen...'!F31</f>
        <v>0</v>
      </c>
      <c r="BB58" s="128">
        <f>'SO 105 - Dopravní opatřen...'!F32</f>
        <v>0</v>
      </c>
      <c r="BC58" s="128">
        <f>'SO 105 - Dopravní opatřen...'!F33</f>
        <v>0</v>
      </c>
      <c r="BD58" s="130">
        <f>'SO 105 - Dopravní opatřen...'!F34</f>
        <v>0</v>
      </c>
      <c r="BT58" s="131" t="s">
        <v>24</v>
      </c>
      <c r="BV58" s="131" t="s">
        <v>76</v>
      </c>
      <c r="BW58" s="131" t="s">
        <v>100</v>
      </c>
      <c r="BX58" s="131" t="s">
        <v>7</v>
      </c>
      <c r="CL58" s="131" t="s">
        <v>22</v>
      </c>
      <c r="CM58" s="131" t="s">
        <v>83</v>
      </c>
    </row>
    <row r="59" s="5" customFormat="1" ht="16.5" customHeight="1">
      <c r="A59" s="119" t="s">
        <v>78</v>
      </c>
      <c r="B59" s="120"/>
      <c r="C59" s="121"/>
      <c r="D59" s="122" t="s">
        <v>101</v>
      </c>
      <c r="E59" s="122"/>
      <c r="F59" s="122"/>
      <c r="G59" s="122"/>
      <c r="H59" s="122"/>
      <c r="I59" s="123"/>
      <c r="J59" s="122" t="s">
        <v>102</v>
      </c>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4">
        <f>'SO 301 - Stoka 1'!J27</f>
        <v>0</v>
      </c>
      <c r="AH59" s="123"/>
      <c r="AI59" s="123"/>
      <c r="AJ59" s="123"/>
      <c r="AK59" s="123"/>
      <c r="AL59" s="123"/>
      <c r="AM59" s="123"/>
      <c r="AN59" s="124">
        <f>SUM(AG59,AT59)</f>
        <v>0</v>
      </c>
      <c r="AO59" s="123"/>
      <c r="AP59" s="123"/>
      <c r="AQ59" s="125" t="s">
        <v>81</v>
      </c>
      <c r="AR59" s="126"/>
      <c r="AS59" s="127">
        <v>0</v>
      </c>
      <c r="AT59" s="128">
        <f>ROUND(SUM(AV59:AW59),2)</f>
        <v>0</v>
      </c>
      <c r="AU59" s="129">
        <f>'SO 301 - Stoka 1'!P82</f>
        <v>0</v>
      </c>
      <c r="AV59" s="128">
        <f>'SO 301 - Stoka 1'!J30</f>
        <v>0</v>
      </c>
      <c r="AW59" s="128">
        <f>'SO 301 - Stoka 1'!J31</f>
        <v>0</v>
      </c>
      <c r="AX59" s="128">
        <f>'SO 301 - Stoka 1'!J32</f>
        <v>0</v>
      </c>
      <c r="AY59" s="128">
        <f>'SO 301 - Stoka 1'!J33</f>
        <v>0</v>
      </c>
      <c r="AZ59" s="128">
        <f>'SO 301 - Stoka 1'!F30</f>
        <v>0</v>
      </c>
      <c r="BA59" s="128">
        <f>'SO 301 - Stoka 1'!F31</f>
        <v>0</v>
      </c>
      <c r="BB59" s="128">
        <f>'SO 301 - Stoka 1'!F32</f>
        <v>0</v>
      </c>
      <c r="BC59" s="128">
        <f>'SO 301 - Stoka 1'!F33</f>
        <v>0</v>
      </c>
      <c r="BD59" s="130">
        <f>'SO 301 - Stoka 1'!F34</f>
        <v>0</v>
      </c>
      <c r="BT59" s="131" t="s">
        <v>24</v>
      </c>
      <c r="BV59" s="131" t="s">
        <v>76</v>
      </c>
      <c r="BW59" s="131" t="s">
        <v>103</v>
      </c>
      <c r="BX59" s="131" t="s">
        <v>7</v>
      </c>
      <c r="CL59" s="131" t="s">
        <v>22</v>
      </c>
      <c r="CM59" s="131" t="s">
        <v>83</v>
      </c>
    </row>
    <row r="60" s="5" customFormat="1" ht="16.5" customHeight="1">
      <c r="A60" s="119" t="s">
        <v>78</v>
      </c>
      <c r="B60" s="120"/>
      <c r="C60" s="121"/>
      <c r="D60" s="122" t="s">
        <v>104</v>
      </c>
      <c r="E60" s="122"/>
      <c r="F60" s="122"/>
      <c r="G60" s="122"/>
      <c r="H60" s="122"/>
      <c r="I60" s="123"/>
      <c r="J60" s="122" t="s">
        <v>105</v>
      </c>
      <c r="K60" s="122"/>
      <c r="L60" s="122"/>
      <c r="M60" s="122"/>
      <c r="N60" s="122"/>
      <c r="O60" s="122"/>
      <c r="P60" s="122"/>
      <c r="Q60" s="122"/>
      <c r="R60" s="122"/>
      <c r="S60" s="122"/>
      <c r="T60" s="122"/>
      <c r="U60" s="122"/>
      <c r="V60" s="122"/>
      <c r="W60" s="122"/>
      <c r="X60" s="122"/>
      <c r="Y60" s="122"/>
      <c r="Z60" s="122"/>
      <c r="AA60" s="122"/>
      <c r="AB60" s="122"/>
      <c r="AC60" s="122"/>
      <c r="AD60" s="122"/>
      <c r="AE60" s="122"/>
      <c r="AF60" s="122"/>
      <c r="AG60" s="124">
        <f>'SO 302 - Stoka 2'!J27</f>
        <v>0</v>
      </c>
      <c r="AH60" s="123"/>
      <c r="AI60" s="123"/>
      <c r="AJ60" s="123"/>
      <c r="AK60" s="123"/>
      <c r="AL60" s="123"/>
      <c r="AM60" s="123"/>
      <c r="AN60" s="124">
        <f>SUM(AG60,AT60)</f>
        <v>0</v>
      </c>
      <c r="AO60" s="123"/>
      <c r="AP60" s="123"/>
      <c r="AQ60" s="125" t="s">
        <v>81</v>
      </c>
      <c r="AR60" s="126"/>
      <c r="AS60" s="127">
        <v>0</v>
      </c>
      <c r="AT60" s="128">
        <f>ROUND(SUM(AV60:AW60),2)</f>
        <v>0</v>
      </c>
      <c r="AU60" s="129">
        <f>'SO 302 - Stoka 2'!P82</f>
        <v>0</v>
      </c>
      <c r="AV60" s="128">
        <f>'SO 302 - Stoka 2'!J30</f>
        <v>0</v>
      </c>
      <c r="AW60" s="128">
        <f>'SO 302 - Stoka 2'!J31</f>
        <v>0</v>
      </c>
      <c r="AX60" s="128">
        <f>'SO 302 - Stoka 2'!J32</f>
        <v>0</v>
      </c>
      <c r="AY60" s="128">
        <f>'SO 302 - Stoka 2'!J33</f>
        <v>0</v>
      </c>
      <c r="AZ60" s="128">
        <f>'SO 302 - Stoka 2'!F30</f>
        <v>0</v>
      </c>
      <c r="BA60" s="128">
        <f>'SO 302 - Stoka 2'!F31</f>
        <v>0</v>
      </c>
      <c r="BB60" s="128">
        <f>'SO 302 - Stoka 2'!F32</f>
        <v>0</v>
      </c>
      <c r="BC60" s="128">
        <f>'SO 302 - Stoka 2'!F33</f>
        <v>0</v>
      </c>
      <c r="BD60" s="130">
        <f>'SO 302 - Stoka 2'!F34</f>
        <v>0</v>
      </c>
      <c r="BT60" s="131" t="s">
        <v>24</v>
      </c>
      <c r="BV60" s="131" t="s">
        <v>76</v>
      </c>
      <c r="BW60" s="131" t="s">
        <v>106</v>
      </c>
      <c r="BX60" s="131" t="s">
        <v>7</v>
      </c>
      <c r="CL60" s="131" t="s">
        <v>22</v>
      </c>
      <c r="CM60" s="131" t="s">
        <v>83</v>
      </c>
    </row>
    <row r="61" s="5" customFormat="1" ht="16.5" customHeight="1">
      <c r="A61" s="119" t="s">
        <v>78</v>
      </c>
      <c r="B61" s="120"/>
      <c r="C61" s="121"/>
      <c r="D61" s="122" t="s">
        <v>107</v>
      </c>
      <c r="E61" s="122"/>
      <c r="F61" s="122"/>
      <c r="G61" s="122"/>
      <c r="H61" s="122"/>
      <c r="I61" s="123"/>
      <c r="J61" s="122" t="s">
        <v>108</v>
      </c>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4">
        <f>'SO 303 - Stoka 3'!J27</f>
        <v>0</v>
      </c>
      <c r="AH61" s="123"/>
      <c r="AI61" s="123"/>
      <c r="AJ61" s="123"/>
      <c r="AK61" s="123"/>
      <c r="AL61" s="123"/>
      <c r="AM61" s="123"/>
      <c r="AN61" s="124">
        <f>SUM(AG61,AT61)</f>
        <v>0</v>
      </c>
      <c r="AO61" s="123"/>
      <c r="AP61" s="123"/>
      <c r="AQ61" s="125" t="s">
        <v>81</v>
      </c>
      <c r="AR61" s="126"/>
      <c r="AS61" s="127">
        <v>0</v>
      </c>
      <c r="AT61" s="128">
        <f>ROUND(SUM(AV61:AW61),2)</f>
        <v>0</v>
      </c>
      <c r="AU61" s="129">
        <f>'SO 303 - Stoka 3'!P83</f>
        <v>0</v>
      </c>
      <c r="AV61" s="128">
        <f>'SO 303 - Stoka 3'!J30</f>
        <v>0</v>
      </c>
      <c r="AW61" s="128">
        <f>'SO 303 - Stoka 3'!J31</f>
        <v>0</v>
      </c>
      <c r="AX61" s="128">
        <f>'SO 303 - Stoka 3'!J32</f>
        <v>0</v>
      </c>
      <c r="AY61" s="128">
        <f>'SO 303 - Stoka 3'!J33</f>
        <v>0</v>
      </c>
      <c r="AZ61" s="128">
        <f>'SO 303 - Stoka 3'!F30</f>
        <v>0</v>
      </c>
      <c r="BA61" s="128">
        <f>'SO 303 - Stoka 3'!F31</f>
        <v>0</v>
      </c>
      <c r="BB61" s="128">
        <f>'SO 303 - Stoka 3'!F32</f>
        <v>0</v>
      </c>
      <c r="BC61" s="128">
        <f>'SO 303 - Stoka 3'!F33</f>
        <v>0</v>
      </c>
      <c r="BD61" s="130">
        <f>'SO 303 - Stoka 3'!F34</f>
        <v>0</v>
      </c>
      <c r="BT61" s="131" t="s">
        <v>24</v>
      </c>
      <c r="BV61" s="131" t="s">
        <v>76</v>
      </c>
      <c r="BW61" s="131" t="s">
        <v>109</v>
      </c>
      <c r="BX61" s="131" t="s">
        <v>7</v>
      </c>
      <c r="CL61" s="131" t="s">
        <v>22</v>
      </c>
      <c r="CM61" s="131" t="s">
        <v>83</v>
      </c>
    </row>
    <row r="62" s="5" customFormat="1" ht="16.5" customHeight="1">
      <c r="A62" s="119" t="s">
        <v>78</v>
      </c>
      <c r="B62" s="120"/>
      <c r="C62" s="121"/>
      <c r="D62" s="122" t="s">
        <v>110</v>
      </c>
      <c r="E62" s="122"/>
      <c r="F62" s="122"/>
      <c r="G62" s="122"/>
      <c r="H62" s="122"/>
      <c r="I62" s="123"/>
      <c r="J62" s="122" t="s">
        <v>111</v>
      </c>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4">
        <f>'SO 304 - Stoka 4'!J27</f>
        <v>0</v>
      </c>
      <c r="AH62" s="123"/>
      <c r="AI62" s="123"/>
      <c r="AJ62" s="123"/>
      <c r="AK62" s="123"/>
      <c r="AL62" s="123"/>
      <c r="AM62" s="123"/>
      <c r="AN62" s="124">
        <f>SUM(AG62,AT62)</f>
        <v>0</v>
      </c>
      <c r="AO62" s="123"/>
      <c r="AP62" s="123"/>
      <c r="AQ62" s="125" t="s">
        <v>81</v>
      </c>
      <c r="AR62" s="126"/>
      <c r="AS62" s="127">
        <v>0</v>
      </c>
      <c r="AT62" s="128">
        <f>ROUND(SUM(AV62:AW62),2)</f>
        <v>0</v>
      </c>
      <c r="AU62" s="129">
        <f>'SO 304 - Stoka 4'!P83</f>
        <v>0</v>
      </c>
      <c r="AV62" s="128">
        <f>'SO 304 - Stoka 4'!J30</f>
        <v>0</v>
      </c>
      <c r="AW62" s="128">
        <f>'SO 304 - Stoka 4'!J31</f>
        <v>0</v>
      </c>
      <c r="AX62" s="128">
        <f>'SO 304 - Stoka 4'!J32</f>
        <v>0</v>
      </c>
      <c r="AY62" s="128">
        <f>'SO 304 - Stoka 4'!J33</f>
        <v>0</v>
      </c>
      <c r="AZ62" s="128">
        <f>'SO 304 - Stoka 4'!F30</f>
        <v>0</v>
      </c>
      <c r="BA62" s="128">
        <f>'SO 304 - Stoka 4'!F31</f>
        <v>0</v>
      </c>
      <c r="BB62" s="128">
        <f>'SO 304 - Stoka 4'!F32</f>
        <v>0</v>
      </c>
      <c r="BC62" s="128">
        <f>'SO 304 - Stoka 4'!F33</f>
        <v>0</v>
      </c>
      <c r="BD62" s="130">
        <f>'SO 304 - Stoka 4'!F34</f>
        <v>0</v>
      </c>
      <c r="BT62" s="131" t="s">
        <v>24</v>
      </c>
      <c r="BV62" s="131" t="s">
        <v>76</v>
      </c>
      <c r="BW62" s="131" t="s">
        <v>112</v>
      </c>
      <c r="BX62" s="131" t="s">
        <v>7</v>
      </c>
      <c r="CL62" s="131" t="s">
        <v>22</v>
      </c>
      <c r="CM62" s="131" t="s">
        <v>83</v>
      </c>
    </row>
    <row r="63" s="5" customFormat="1" ht="16.5" customHeight="1">
      <c r="A63" s="119" t="s">
        <v>78</v>
      </c>
      <c r="B63" s="120"/>
      <c r="C63" s="121"/>
      <c r="D63" s="122" t="s">
        <v>113</v>
      </c>
      <c r="E63" s="122"/>
      <c r="F63" s="122"/>
      <c r="G63" s="122"/>
      <c r="H63" s="122"/>
      <c r="I63" s="123"/>
      <c r="J63" s="122" t="s">
        <v>114</v>
      </c>
      <c r="K63" s="122"/>
      <c r="L63" s="122"/>
      <c r="M63" s="122"/>
      <c r="N63" s="122"/>
      <c r="O63" s="122"/>
      <c r="P63" s="122"/>
      <c r="Q63" s="122"/>
      <c r="R63" s="122"/>
      <c r="S63" s="122"/>
      <c r="T63" s="122"/>
      <c r="U63" s="122"/>
      <c r="V63" s="122"/>
      <c r="W63" s="122"/>
      <c r="X63" s="122"/>
      <c r="Y63" s="122"/>
      <c r="Z63" s="122"/>
      <c r="AA63" s="122"/>
      <c r="AB63" s="122"/>
      <c r="AC63" s="122"/>
      <c r="AD63" s="122"/>
      <c r="AE63" s="122"/>
      <c r="AF63" s="122"/>
      <c r="AG63" s="124">
        <f>'SO 305 - Stoka 5'!J27</f>
        <v>0</v>
      </c>
      <c r="AH63" s="123"/>
      <c r="AI63" s="123"/>
      <c r="AJ63" s="123"/>
      <c r="AK63" s="123"/>
      <c r="AL63" s="123"/>
      <c r="AM63" s="123"/>
      <c r="AN63" s="124">
        <f>SUM(AG63,AT63)</f>
        <v>0</v>
      </c>
      <c r="AO63" s="123"/>
      <c r="AP63" s="123"/>
      <c r="AQ63" s="125" t="s">
        <v>81</v>
      </c>
      <c r="AR63" s="126"/>
      <c r="AS63" s="127">
        <v>0</v>
      </c>
      <c r="AT63" s="128">
        <f>ROUND(SUM(AV63:AW63),2)</f>
        <v>0</v>
      </c>
      <c r="AU63" s="129">
        <f>'SO 305 - Stoka 5'!P85</f>
        <v>0</v>
      </c>
      <c r="AV63" s="128">
        <f>'SO 305 - Stoka 5'!J30</f>
        <v>0</v>
      </c>
      <c r="AW63" s="128">
        <f>'SO 305 - Stoka 5'!J31</f>
        <v>0</v>
      </c>
      <c r="AX63" s="128">
        <f>'SO 305 - Stoka 5'!J32</f>
        <v>0</v>
      </c>
      <c r="AY63" s="128">
        <f>'SO 305 - Stoka 5'!J33</f>
        <v>0</v>
      </c>
      <c r="AZ63" s="128">
        <f>'SO 305 - Stoka 5'!F30</f>
        <v>0</v>
      </c>
      <c r="BA63" s="128">
        <f>'SO 305 - Stoka 5'!F31</f>
        <v>0</v>
      </c>
      <c r="BB63" s="128">
        <f>'SO 305 - Stoka 5'!F32</f>
        <v>0</v>
      </c>
      <c r="BC63" s="128">
        <f>'SO 305 - Stoka 5'!F33</f>
        <v>0</v>
      </c>
      <c r="BD63" s="130">
        <f>'SO 305 - Stoka 5'!F34</f>
        <v>0</v>
      </c>
      <c r="BT63" s="131" t="s">
        <v>24</v>
      </c>
      <c r="BV63" s="131" t="s">
        <v>76</v>
      </c>
      <c r="BW63" s="131" t="s">
        <v>115</v>
      </c>
      <c r="BX63" s="131" t="s">
        <v>7</v>
      </c>
      <c r="CL63" s="131" t="s">
        <v>22</v>
      </c>
      <c r="CM63" s="131" t="s">
        <v>83</v>
      </c>
    </row>
    <row r="64" s="5" customFormat="1" ht="16.5" customHeight="1">
      <c r="A64" s="119" t="s">
        <v>78</v>
      </c>
      <c r="B64" s="120"/>
      <c r="C64" s="121"/>
      <c r="D64" s="122" t="s">
        <v>116</v>
      </c>
      <c r="E64" s="122"/>
      <c r="F64" s="122"/>
      <c r="G64" s="122"/>
      <c r="H64" s="122"/>
      <c r="I64" s="123"/>
      <c r="J64" s="122" t="s">
        <v>117</v>
      </c>
      <c r="K64" s="122"/>
      <c r="L64" s="122"/>
      <c r="M64" s="122"/>
      <c r="N64" s="122"/>
      <c r="O64" s="122"/>
      <c r="P64" s="122"/>
      <c r="Q64" s="122"/>
      <c r="R64" s="122"/>
      <c r="S64" s="122"/>
      <c r="T64" s="122"/>
      <c r="U64" s="122"/>
      <c r="V64" s="122"/>
      <c r="W64" s="122"/>
      <c r="X64" s="122"/>
      <c r="Y64" s="122"/>
      <c r="Z64" s="122"/>
      <c r="AA64" s="122"/>
      <c r="AB64" s="122"/>
      <c r="AC64" s="122"/>
      <c r="AD64" s="122"/>
      <c r="AE64" s="122"/>
      <c r="AF64" s="122"/>
      <c r="AG64" s="124">
        <f>'SO 306 - Uliční vpusti'!J27</f>
        <v>0</v>
      </c>
      <c r="AH64" s="123"/>
      <c r="AI64" s="123"/>
      <c r="AJ64" s="123"/>
      <c r="AK64" s="123"/>
      <c r="AL64" s="123"/>
      <c r="AM64" s="123"/>
      <c r="AN64" s="124">
        <f>SUM(AG64,AT64)</f>
        <v>0</v>
      </c>
      <c r="AO64" s="123"/>
      <c r="AP64" s="123"/>
      <c r="AQ64" s="125" t="s">
        <v>81</v>
      </c>
      <c r="AR64" s="126"/>
      <c r="AS64" s="127">
        <v>0</v>
      </c>
      <c r="AT64" s="128">
        <f>ROUND(SUM(AV64:AW64),2)</f>
        <v>0</v>
      </c>
      <c r="AU64" s="129">
        <f>'SO 306 - Uliční vpusti'!P83</f>
        <v>0</v>
      </c>
      <c r="AV64" s="128">
        <f>'SO 306 - Uliční vpusti'!J30</f>
        <v>0</v>
      </c>
      <c r="AW64" s="128">
        <f>'SO 306 - Uliční vpusti'!J31</f>
        <v>0</v>
      </c>
      <c r="AX64" s="128">
        <f>'SO 306 - Uliční vpusti'!J32</f>
        <v>0</v>
      </c>
      <c r="AY64" s="128">
        <f>'SO 306 - Uliční vpusti'!J33</f>
        <v>0</v>
      </c>
      <c r="AZ64" s="128">
        <f>'SO 306 - Uliční vpusti'!F30</f>
        <v>0</v>
      </c>
      <c r="BA64" s="128">
        <f>'SO 306 - Uliční vpusti'!F31</f>
        <v>0</v>
      </c>
      <c r="BB64" s="128">
        <f>'SO 306 - Uliční vpusti'!F32</f>
        <v>0</v>
      </c>
      <c r="BC64" s="128">
        <f>'SO 306 - Uliční vpusti'!F33</f>
        <v>0</v>
      </c>
      <c r="BD64" s="130">
        <f>'SO 306 - Uliční vpusti'!F34</f>
        <v>0</v>
      </c>
      <c r="BT64" s="131" t="s">
        <v>24</v>
      </c>
      <c r="BV64" s="131" t="s">
        <v>76</v>
      </c>
      <c r="BW64" s="131" t="s">
        <v>118</v>
      </c>
      <c r="BX64" s="131" t="s">
        <v>7</v>
      </c>
      <c r="CL64" s="131" t="s">
        <v>22</v>
      </c>
      <c r="CM64" s="131" t="s">
        <v>83</v>
      </c>
    </row>
    <row r="65" s="5" customFormat="1" ht="16.5" customHeight="1">
      <c r="A65" s="119" t="s">
        <v>78</v>
      </c>
      <c r="B65" s="120"/>
      <c r="C65" s="121"/>
      <c r="D65" s="122" t="s">
        <v>119</v>
      </c>
      <c r="E65" s="122"/>
      <c r="F65" s="122"/>
      <c r="G65" s="122"/>
      <c r="H65" s="122"/>
      <c r="I65" s="123"/>
      <c r="J65" s="122" t="s">
        <v>120</v>
      </c>
      <c r="K65" s="122"/>
      <c r="L65" s="122"/>
      <c r="M65" s="122"/>
      <c r="N65" s="122"/>
      <c r="O65" s="122"/>
      <c r="P65" s="122"/>
      <c r="Q65" s="122"/>
      <c r="R65" s="122"/>
      <c r="S65" s="122"/>
      <c r="T65" s="122"/>
      <c r="U65" s="122"/>
      <c r="V65" s="122"/>
      <c r="W65" s="122"/>
      <c r="X65" s="122"/>
      <c r="Y65" s="122"/>
      <c r="Z65" s="122"/>
      <c r="AA65" s="122"/>
      <c r="AB65" s="122"/>
      <c r="AC65" s="122"/>
      <c r="AD65" s="122"/>
      <c r="AE65" s="122"/>
      <c r="AF65" s="122"/>
      <c r="AG65" s="124">
        <f>'SO 307 - Přeložka vodovod...'!J27</f>
        <v>0</v>
      </c>
      <c r="AH65" s="123"/>
      <c r="AI65" s="123"/>
      <c r="AJ65" s="123"/>
      <c r="AK65" s="123"/>
      <c r="AL65" s="123"/>
      <c r="AM65" s="123"/>
      <c r="AN65" s="124">
        <f>SUM(AG65,AT65)</f>
        <v>0</v>
      </c>
      <c r="AO65" s="123"/>
      <c r="AP65" s="123"/>
      <c r="AQ65" s="125" t="s">
        <v>81</v>
      </c>
      <c r="AR65" s="126"/>
      <c r="AS65" s="127">
        <v>0</v>
      </c>
      <c r="AT65" s="128">
        <f>ROUND(SUM(AV65:AW65),2)</f>
        <v>0</v>
      </c>
      <c r="AU65" s="129">
        <f>'SO 307 - Přeložka vodovod...'!P81</f>
        <v>0</v>
      </c>
      <c r="AV65" s="128">
        <f>'SO 307 - Přeložka vodovod...'!J30</f>
        <v>0</v>
      </c>
      <c r="AW65" s="128">
        <f>'SO 307 - Přeložka vodovod...'!J31</f>
        <v>0</v>
      </c>
      <c r="AX65" s="128">
        <f>'SO 307 - Přeložka vodovod...'!J32</f>
        <v>0</v>
      </c>
      <c r="AY65" s="128">
        <f>'SO 307 - Přeložka vodovod...'!J33</f>
        <v>0</v>
      </c>
      <c r="AZ65" s="128">
        <f>'SO 307 - Přeložka vodovod...'!F30</f>
        <v>0</v>
      </c>
      <c r="BA65" s="128">
        <f>'SO 307 - Přeložka vodovod...'!F31</f>
        <v>0</v>
      </c>
      <c r="BB65" s="128">
        <f>'SO 307 - Přeložka vodovod...'!F32</f>
        <v>0</v>
      </c>
      <c r="BC65" s="128">
        <f>'SO 307 - Přeložka vodovod...'!F33</f>
        <v>0</v>
      </c>
      <c r="BD65" s="130">
        <f>'SO 307 - Přeložka vodovod...'!F34</f>
        <v>0</v>
      </c>
      <c r="BT65" s="131" t="s">
        <v>24</v>
      </c>
      <c r="BV65" s="131" t="s">
        <v>76</v>
      </c>
      <c r="BW65" s="131" t="s">
        <v>121</v>
      </c>
      <c r="BX65" s="131" t="s">
        <v>7</v>
      </c>
      <c r="CL65" s="131" t="s">
        <v>22</v>
      </c>
      <c r="CM65" s="131" t="s">
        <v>83</v>
      </c>
    </row>
    <row r="66" s="5" customFormat="1" ht="16.5" customHeight="1">
      <c r="A66" s="119" t="s">
        <v>78</v>
      </c>
      <c r="B66" s="120"/>
      <c r="C66" s="121"/>
      <c r="D66" s="122" t="s">
        <v>122</v>
      </c>
      <c r="E66" s="122"/>
      <c r="F66" s="122"/>
      <c r="G66" s="122"/>
      <c r="H66" s="122"/>
      <c r="I66" s="123"/>
      <c r="J66" s="122" t="s">
        <v>123</v>
      </c>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4">
        <f>'SO 461 - Přeložky optické...'!J27</f>
        <v>0</v>
      </c>
      <c r="AH66" s="123"/>
      <c r="AI66" s="123"/>
      <c r="AJ66" s="123"/>
      <c r="AK66" s="123"/>
      <c r="AL66" s="123"/>
      <c r="AM66" s="123"/>
      <c r="AN66" s="124">
        <f>SUM(AG66,AT66)</f>
        <v>0</v>
      </c>
      <c r="AO66" s="123"/>
      <c r="AP66" s="123"/>
      <c r="AQ66" s="125" t="s">
        <v>81</v>
      </c>
      <c r="AR66" s="126"/>
      <c r="AS66" s="127">
        <v>0</v>
      </c>
      <c r="AT66" s="128">
        <f>ROUND(SUM(AV66:AW66),2)</f>
        <v>0</v>
      </c>
      <c r="AU66" s="129">
        <f>'SO 461 - Přeložky optické...'!P79</f>
        <v>0</v>
      </c>
      <c r="AV66" s="128">
        <f>'SO 461 - Přeložky optické...'!J30</f>
        <v>0</v>
      </c>
      <c r="AW66" s="128">
        <f>'SO 461 - Přeložky optické...'!J31</f>
        <v>0</v>
      </c>
      <c r="AX66" s="128">
        <f>'SO 461 - Přeložky optické...'!J32</f>
        <v>0</v>
      </c>
      <c r="AY66" s="128">
        <f>'SO 461 - Přeložky optické...'!J33</f>
        <v>0</v>
      </c>
      <c r="AZ66" s="128">
        <f>'SO 461 - Přeložky optické...'!F30</f>
        <v>0</v>
      </c>
      <c r="BA66" s="128">
        <f>'SO 461 - Přeložky optické...'!F31</f>
        <v>0</v>
      </c>
      <c r="BB66" s="128">
        <f>'SO 461 - Přeložky optické...'!F32</f>
        <v>0</v>
      </c>
      <c r="BC66" s="128">
        <f>'SO 461 - Přeložky optické...'!F33</f>
        <v>0</v>
      </c>
      <c r="BD66" s="130">
        <f>'SO 461 - Přeložky optické...'!F34</f>
        <v>0</v>
      </c>
      <c r="BT66" s="131" t="s">
        <v>24</v>
      </c>
      <c r="BV66" s="131" t="s">
        <v>76</v>
      </c>
      <c r="BW66" s="131" t="s">
        <v>124</v>
      </c>
      <c r="BX66" s="131" t="s">
        <v>7</v>
      </c>
      <c r="CL66" s="131" t="s">
        <v>22</v>
      </c>
      <c r="CM66" s="131" t="s">
        <v>83</v>
      </c>
    </row>
    <row r="67" s="5" customFormat="1" ht="16.5" customHeight="1">
      <c r="A67" s="119" t="s">
        <v>78</v>
      </c>
      <c r="B67" s="120"/>
      <c r="C67" s="121"/>
      <c r="D67" s="122" t="s">
        <v>125</v>
      </c>
      <c r="E67" s="122"/>
      <c r="F67" s="122"/>
      <c r="G67" s="122"/>
      <c r="H67" s="122"/>
      <c r="I67" s="123"/>
      <c r="J67" s="122" t="s">
        <v>126</v>
      </c>
      <c r="K67" s="122"/>
      <c r="L67" s="122"/>
      <c r="M67" s="122"/>
      <c r="N67" s="122"/>
      <c r="O67" s="122"/>
      <c r="P67" s="122"/>
      <c r="Q67" s="122"/>
      <c r="R67" s="122"/>
      <c r="S67" s="122"/>
      <c r="T67" s="122"/>
      <c r="U67" s="122"/>
      <c r="V67" s="122"/>
      <c r="W67" s="122"/>
      <c r="X67" s="122"/>
      <c r="Y67" s="122"/>
      <c r="Z67" s="122"/>
      <c r="AA67" s="122"/>
      <c r="AB67" s="122"/>
      <c r="AC67" s="122"/>
      <c r="AD67" s="122"/>
      <c r="AE67" s="122"/>
      <c r="AF67" s="122"/>
      <c r="AG67" s="124">
        <f>'SO 501 - Přeložky NTL ply...'!J27</f>
        <v>0</v>
      </c>
      <c r="AH67" s="123"/>
      <c r="AI67" s="123"/>
      <c r="AJ67" s="123"/>
      <c r="AK67" s="123"/>
      <c r="AL67" s="123"/>
      <c r="AM67" s="123"/>
      <c r="AN67" s="124">
        <f>SUM(AG67,AT67)</f>
        <v>0</v>
      </c>
      <c r="AO67" s="123"/>
      <c r="AP67" s="123"/>
      <c r="AQ67" s="125" t="s">
        <v>81</v>
      </c>
      <c r="AR67" s="126"/>
      <c r="AS67" s="132">
        <v>0</v>
      </c>
      <c r="AT67" s="133">
        <f>ROUND(SUM(AV67:AW67),2)</f>
        <v>0</v>
      </c>
      <c r="AU67" s="134">
        <f>'SO 501 - Přeložky NTL ply...'!P85</f>
        <v>0</v>
      </c>
      <c r="AV67" s="133">
        <f>'SO 501 - Přeložky NTL ply...'!J30</f>
        <v>0</v>
      </c>
      <c r="AW67" s="133">
        <f>'SO 501 - Přeložky NTL ply...'!J31</f>
        <v>0</v>
      </c>
      <c r="AX67" s="133">
        <f>'SO 501 - Přeložky NTL ply...'!J32</f>
        <v>0</v>
      </c>
      <c r="AY67" s="133">
        <f>'SO 501 - Přeložky NTL ply...'!J33</f>
        <v>0</v>
      </c>
      <c r="AZ67" s="133">
        <f>'SO 501 - Přeložky NTL ply...'!F30</f>
        <v>0</v>
      </c>
      <c r="BA67" s="133">
        <f>'SO 501 - Přeložky NTL ply...'!F31</f>
        <v>0</v>
      </c>
      <c r="BB67" s="133">
        <f>'SO 501 - Přeložky NTL ply...'!F32</f>
        <v>0</v>
      </c>
      <c r="BC67" s="133">
        <f>'SO 501 - Přeložky NTL ply...'!F33</f>
        <v>0</v>
      </c>
      <c r="BD67" s="135">
        <f>'SO 501 - Přeložky NTL ply...'!F34</f>
        <v>0</v>
      </c>
      <c r="BT67" s="131" t="s">
        <v>24</v>
      </c>
      <c r="BV67" s="131" t="s">
        <v>76</v>
      </c>
      <c r="BW67" s="131" t="s">
        <v>127</v>
      </c>
      <c r="BX67" s="131" t="s">
        <v>7</v>
      </c>
      <c r="CL67" s="131" t="s">
        <v>22</v>
      </c>
      <c r="CM67" s="131" t="s">
        <v>83</v>
      </c>
    </row>
    <row r="68" s="1" customFormat="1" ht="30" customHeight="1">
      <c r="B68" s="46"/>
      <c r="C68" s="74"/>
      <c r="D68" s="74"/>
      <c r="E68" s="74"/>
      <c r="F68" s="74"/>
      <c r="G68" s="74"/>
      <c r="H68" s="74"/>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74"/>
      <c r="AL68" s="74"/>
      <c r="AM68" s="74"/>
      <c r="AN68" s="74"/>
      <c r="AO68" s="74"/>
      <c r="AP68" s="74"/>
      <c r="AQ68" s="74"/>
      <c r="AR68" s="72"/>
    </row>
    <row r="69" s="1" customFormat="1" ht="6.96" customHeight="1">
      <c r="B69" s="67"/>
      <c r="C69" s="68"/>
      <c r="D69" s="68"/>
      <c r="E69" s="68"/>
      <c r="F69" s="68"/>
      <c r="G69" s="68"/>
      <c r="H69" s="68"/>
      <c r="I69" s="68"/>
      <c r="J69" s="68"/>
      <c r="K69" s="68"/>
      <c r="L69" s="68"/>
      <c r="M69" s="68"/>
      <c r="N69" s="68"/>
      <c r="O69" s="68"/>
      <c r="P69" s="68"/>
      <c r="Q69" s="68"/>
      <c r="R69" s="68"/>
      <c r="S69" s="68"/>
      <c r="T69" s="68"/>
      <c r="U69" s="68"/>
      <c r="V69" s="68"/>
      <c r="W69" s="68"/>
      <c r="X69" s="68"/>
      <c r="Y69" s="68"/>
      <c r="Z69" s="68"/>
      <c r="AA69" s="68"/>
      <c r="AB69" s="68"/>
      <c r="AC69" s="68"/>
      <c r="AD69" s="68"/>
      <c r="AE69" s="68"/>
      <c r="AF69" s="68"/>
      <c r="AG69" s="68"/>
      <c r="AH69" s="68"/>
      <c r="AI69" s="68"/>
      <c r="AJ69" s="68"/>
      <c r="AK69" s="68"/>
      <c r="AL69" s="68"/>
      <c r="AM69" s="68"/>
      <c r="AN69" s="68"/>
      <c r="AO69" s="68"/>
      <c r="AP69" s="68"/>
      <c r="AQ69" s="68"/>
      <c r="AR69" s="72"/>
    </row>
  </sheetData>
  <sheetProtection sheet="1" formatColumns="0" formatRows="0" objects="1" scenarios="1" spinCount="100000" saltValue="HoceCprdbM5X57yPpE58tGaePNtKc+/NQvdy9hvYLvlPkyIMe2uQEfTGHdWYxkunXJ/AW6nn8CeEHpDQzkVRmg==" hashValue="7hWFLWDB5v8Fo2zQOyNqjBg4YmyVgdeX3vmZ+hx6wSlrMhjxU+ERLz5ZyNUKJgsd+0CpM4sv2NOxhyawVnw8QQ==" algorithmName="SHA-512" password="CC35"/>
  <mergeCells count="10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N63:AP63"/>
    <mergeCell ref="AG63:AM63"/>
    <mergeCell ref="D63:H63"/>
    <mergeCell ref="J63:AF63"/>
    <mergeCell ref="AN64:AP64"/>
    <mergeCell ref="AG64:AM64"/>
    <mergeCell ref="D64:H64"/>
    <mergeCell ref="J64:AF64"/>
    <mergeCell ref="AN65:AP65"/>
    <mergeCell ref="AG65:AM65"/>
    <mergeCell ref="D65:H65"/>
    <mergeCell ref="J65:AF65"/>
    <mergeCell ref="AN66:AP66"/>
    <mergeCell ref="AG66:AM66"/>
    <mergeCell ref="D66:H66"/>
    <mergeCell ref="J66:AF66"/>
    <mergeCell ref="AN67:AP67"/>
    <mergeCell ref="AG67:AM67"/>
    <mergeCell ref="D67:H67"/>
    <mergeCell ref="J67:AF67"/>
    <mergeCell ref="AG51:AM51"/>
    <mergeCell ref="AN51:AP51"/>
    <mergeCell ref="AR2:BE2"/>
  </mergeCells>
  <hyperlinks>
    <hyperlink ref="K1:S1" location="C2" display="1) Rekapitulace stavby"/>
    <hyperlink ref="W1:AI1" location="C51" display="2) Rekapitulace objektů stavby a soupisů prací"/>
    <hyperlink ref="A52" location="'SO 000 - Ostatní a vedlej...'!C2" display="/"/>
    <hyperlink ref="A53" location="'SO 101.1A - Rekonstrukce ...'!C2" display="/"/>
    <hyperlink ref="A54" location="'SO 101.1B - Rekonstrukce ...'!C2" display="/"/>
    <hyperlink ref="A55" location="'SO 101.2 - Křižovatková n...'!C2" display="/"/>
    <hyperlink ref="A56" location="'SO 102.1 - Rekonstrukce s...'!C2" display="/"/>
    <hyperlink ref="A57" location="'SO 102.2 - Křižovatková n...'!C2" display="/"/>
    <hyperlink ref="A58" location="'SO 105 - Dopravní opatřen...'!C2" display="/"/>
    <hyperlink ref="A59" location="'SO 301 - Stoka 1'!C2" display="/"/>
    <hyperlink ref="A60" location="'SO 302 - Stoka 2'!C2" display="/"/>
    <hyperlink ref="A61" location="'SO 303 - Stoka 3'!C2" display="/"/>
    <hyperlink ref="A62" location="'SO 304 - Stoka 4'!C2" display="/"/>
    <hyperlink ref="A63" location="'SO 305 - Stoka 5'!C2" display="/"/>
    <hyperlink ref="A64" location="'SO 306 - Uliční vpusti'!C2" display="/"/>
    <hyperlink ref="A65" location="'SO 307 - Přeložka vodovod...'!C2" display="/"/>
    <hyperlink ref="A66" location="'SO 461 - Přeložky optické...'!C2" display="/"/>
    <hyperlink ref="A67" location="'SO 501 - Přeložky NTL ply...'!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106</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1419</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ROUND(J82,2)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ROUND(SUM(BE82:BE152), 2)</f>
        <v>0</v>
      </c>
      <c r="G30" s="47"/>
      <c r="H30" s="47"/>
      <c r="I30" s="158">
        <v>0.20999999999999999</v>
      </c>
      <c r="J30" s="157">
        <f>ROUND(ROUND((SUM(BE82:BE152)), 2)*I30, 2)</f>
        <v>0</v>
      </c>
      <c r="K30" s="51"/>
    </row>
    <row r="31" s="1" customFormat="1" ht="14.4" customHeight="1">
      <c r="B31" s="46"/>
      <c r="C31" s="47"/>
      <c r="D31" s="47"/>
      <c r="E31" s="55" t="s">
        <v>46</v>
      </c>
      <c r="F31" s="157">
        <f>ROUND(SUM(BF82:BF152), 2)</f>
        <v>0</v>
      </c>
      <c r="G31" s="47"/>
      <c r="H31" s="47"/>
      <c r="I31" s="158">
        <v>0.14999999999999999</v>
      </c>
      <c r="J31" s="157">
        <f>ROUND(ROUND((SUM(BF82:BF152)), 2)*I31, 2)</f>
        <v>0</v>
      </c>
      <c r="K31" s="51"/>
    </row>
    <row r="32" hidden="1" s="1" customFormat="1" ht="14.4" customHeight="1">
      <c r="B32" s="46"/>
      <c r="C32" s="47"/>
      <c r="D32" s="47"/>
      <c r="E32" s="55" t="s">
        <v>47</v>
      </c>
      <c r="F32" s="157">
        <f>ROUND(SUM(BG82:BG152), 2)</f>
        <v>0</v>
      </c>
      <c r="G32" s="47"/>
      <c r="H32" s="47"/>
      <c r="I32" s="158">
        <v>0.20999999999999999</v>
      </c>
      <c r="J32" s="157">
        <v>0</v>
      </c>
      <c r="K32" s="51"/>
    </row>
    <row r="33" hidden="1" s="1" customFormat="1" ht="14.4" customHeight="1">
      <c r="B33" s="46"/>
      <c r="C33" s="47"/>
      <c r="D33" s="47"/>
      <c r="E33" s="55" t="s">
        <v>48</v>
      </c>
      <c r="F33" s="157">
        <f>ROUND(SUM(BH82:BH152), 2)</f>
        <v>0</v>
      </c>
      <c r="G33" s="47"/>
      <c r="H33" s="47"/>
      <c r="I33" s="158">
        <v>0.14999999999999999</v>
      </c>
      <c r="J33" s="157">
        <v>0</v>
      </c>
      <c r="K33" s="51"/>
    </row>
    <row r="34" hidden="1" s="1" customFormat="1" ht="14.4" customHeight="1">
      <c r="B34" s="46"/>
      <c r="C34" s="47"/>
      <c r="D34" s="47"/>
      <c r="E34" s="55" t="s">
        <v>49</v>
      </c>
      <c r="F34" s="157">
        <f>ROUND(SUM(BI82:BI152),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302 - Stoka 2</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J82</f>
        <v>0</v>
      </c>
      <c r="K56" s="51"/>
      <c r="AU56" s="24" t="s">
        <v>140</v>
      </c>
    </row>
    <row r="57" s="7" customFormat="1" ht="24.96" customHeight="1">
      <c r="B57" s="177"/>
      <c r="C57" s="178"/>
      <c r="D57" s="179" t="s">
        <v>219</v>
      </c>
      <c r="E57" s="180"/>
      <c r="F57" s="180"/>
      <c r="G57" s="180"/>
      <c r="H57" s="180"/>
      <c r="I57" s="181"/>
      <c r="J57" s="182">
        <f>J83</f>
        <v>0</v>
      </c>
      <c r="K57" s="183"/>
    </row>
    <row r="58" s="8" customFormat="1" ht="19.92" customHeight="1">
      <c r="B58" s="184"/>
      <c r="C58" s="185"/>
      <c r="D58" s="186" t="s">
        <v>220</v>
      </c>
      <c r="E58" s="187"/>
      <c r="F58" s="187"/>
      <c r="G58" s="187"/>
      <c r="H58" s="187"/>
      <c r="I58" s="188"/>
      <c r="J58" s="189">
        <f>J84</f>
        <v>0</v>
      </c>
      <c r="K58" s="190"/>
    </row>
    <row r="59" s="8" customFormat="1" ht="19.92" customHeight="1">
      <c r="B59" s="184"/>
      <c r="C59" s="185"/>
      <c r="D59" s="186" t="s">
        <v>846</v>
      </c>
      <c r="E59" s="187"/>
      <c r="F59" s="187"/>
      <c r="G59" s="187"/>
      <c r="H59" s="187"/>
      <c r="I59" s="188"/>
      <c r="J59" s="189">
        <f>J117</f>
        <v>0</v>
      </c>
      <c r="K59" s="190"/>
    </row>
    <row r="60" s="8" customFormat="1" ht="19.92" customHeight="1">
      <c r="B60" s="184"/>
      <c r="C60" s="185"/>
      <c r="D60" s="186" t="s">
        <v>847</v>
      </c>
      <c r="E60" s="187"/>
      <c r="F60" s="187"/>
      <c r="G60" s="187"/>
      <c r="H60" s="187"/>
      <c r="I60" s="188"/>
      <c r="J60" s="189">
        <f>J120</f>
        <v>0</v>
      </c>
      <c r="K60" s="190"/>
    </row>
    <row r="61" s="8" customFormat="1" ht="19.92" customHeight="1">
      <c r="B61" s="184"/>
      <c r="C61" s="185"/>
      <c r="D61" s="186" t="s">
        <v>222</v>
      </c>
      <c r="E61" s="187"/>
      <c r="F61" s="187"/>
      <c r="G61" s="187"/>
      <c r="H61" s="187"/>
      <c r="I61" s="188"/>
      <c r="J61" s="189">
        <f>J123</f>
        <v>0</v>
      </c>
      <c r="K61" s="190"/>
    </row>
    <row r="62" s="8" customFormat="1" ht="19.92" customHeight="1">
      <c r="B62" s="184"/>
      <c r="C62" s="185"/>
      <c r="D62" s="186" t="s">
        <v>225</v>
      </c>
      <c r="E62" s="187"/>
      <c r="F62" s="187"/>
      <c r="G62" s="187"/>
      <c r="H62" s="187"/>
      <c r="I62" s="188"/>
      <c r="J62" s="189">
        <f>J150</f>
        <v>0</v>
      </c>
      <c r="K62" s="190"/>
    </row>
    <row r="63" s="1" customFormat="1" ht="21.84" customHeight="1">
      <c r="B63" s="46"/>
      <c r="C63" s="47"/>
      <c r="D63" s="47"/>
      <c r="E63" s="47"/>
      <c r="F63" s="47"/>
      <c r="G63" s="47"/>
      <c r="H63" s="47"/>
      <c r="I63" s="144"/>
      <c r="J63" s="47"/>
      <c r="K63" s="51"/>
    </row>
    <row r="64" s="1" customFormat="1" ht="6.96" customHeight="1">
      <c r="B64" s="67"/>
      <c r="C64" s="68"/>
      <c r="D64" s="68"/>
      <c r="E64" s="68"/>
      <c r="F64" s="68"/>
      <c r="G64" s="68"/>
      <c r="H64" s="68"/>
      <c r="I64" s="166"/>
      <c r="J64" s="68"/>
      <c r="K64" s="69"/>
    </row>
    <row r="68" s="1" customFormat="1" ht="6.96" customHeight="1">
      <c r="B68" s="70"/>
      <c r="C68" s="71"/>
      <c r="D68" s="71"/>
      <c r="E68" s="71"/>
      <c r="F68" s="71"/>
      <c r="G68" s="71"/>
      <c r="H68" s="71"/>
      <c r="I68" s="169"/>
      <c r="J68" s="71"/>
      <c r="K68" s="71"/>
      <c r="L68" s="72"/>
    </row>
    <row r="69" s="1" customFormat="1" ht="36.96" customHeight="1">
      <c r="B69" s="46"/>
      <c r="C69" s="73" t="s">
        <v>146</v>
      </c>
      <c r="D69" s="74"/>
      <c r="E69" s="74"/>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4.4" customHeight="1">
      <c r="B71" s="46"/>
      <c r="C71" s="76" t="s">
        <v>18</v>
      </c>
      <c r="D71" s="74"/>
      <c r="E71" s="74"/>
      <c r="F71" s="74"/>
      <c r="G71" s="74"/>
      <c r="H71" s="74"/>
      <c r="I71" s="191"/>
      <c r="J71" s="74"/>
      <c r="K71" s="74"/>
      <c r="L71" s="72"/>
    </row>
    <row r="72" s="1" customFormat="1" ht="16.5" customHeight="1">
      <c r="B72" s="46"/>
      <c r="C72" s="74"/>
      <c r="D72" s="74"/>
      <c r="E72" s="192" t="str">
        <f>E7</f>
        <v>II/118 Kladno - Středočeský kraj</v>
      </c>
      <c r="F72" s="76"/>
      <c r="G72" s="76"/>
      <c r="H72" s="76"/>
      <c r="I72" s="191"/>
      <c r="J72" s="74"/>
      <c r="K72" s="74"/>
      <c r="L72" s="72"/>
    </row>
    <row r="73" s="1" customFormat="1" ht="14.4" customHeight="1">
      <c r="B73" s="46"/>
      <c r="C73" s="76" t="s">
        <v>134</v>
      </c>
      <c r="D73" s="74"/>
      <c r="E73" s="74"/>
      <c r="F73" s="74"/>
      <c r="G73" s="74"/>
      <c r="H73" s="74"/>
      <c r="I73" s="191"/>
      <c r="J73" s="74"/>
      <c r="K73" s="74"/>
      <c r="L73" s="72"/>
    </row>
    <row r="74" s="1" customFormat="1" ht="17.25" customHeight="1">
      <c r="B74" s="46"/>
      <c r="C74" s="74"/>
      <c r="D74" s="74"/>
      <c r="E74" s="82" t="str">
        <f>E9</f>
        <v>SO 302 - Stoka 2</v>
      </c>
      <c r="F74" s="74"/>
      <c r="G74" s="74"/>
      <c r="H74" s="74"/>
      <c r="I74" s="191"/>
      <c r="J74" s="74"/>
      <c r="K74" s="74"/>
      <c r="L74" s="72"/>
    </row>
    <row r="75" s="1" customFormat="1" ht="6.96" customHeight="1">
      <c r="B75" s="46"/>
      <c r="C75" s="74"/>
      <c r="D75" s="74"/>
      <c r="E75" s="74"/>
      <c r="F75" s="74"/>
      <c r="G75" s="74"/>
      <c r="H75" s="74"/>
      <c r="I75" s="191"/>
      <c r="J75" s="74"/>
      <c r="K75" s="74"/>
      <c r="L75" s="72"/>
    </row>
    <row r="76" s="1" customFormat="1" ht="18" customHeight="1">
      <c r="B76" s="46"/>
      <c r="C76" s="76" t="s">
        <v>25</v>
      </c>
      <c r="D76" s="74"/>
      <c r="E76" s="74"/>
      <c r="F76" s="193" t="str">
        <f>F12</f>
        <v xml:space="preserve"> </v>
      </c>
      <c r="G76" s="74"/>
      <c r="H76" s="74"/>
      <c r="I76" s="194" t="s">
        <v>27</v>
      </c>
      <c r="J76" s="85" t="str">
        <f>IF(J12="","",J12)</f>
        <v>05.09.2016</v>
      </c>
      <c r="K76" s="74"/>
      <c r="L76" s="72"/>
    </row>
    <row r="77" s="1" customFormat="1" ht="6.96" customHeight="1">
      <c r="B77" s="46"/>
      <c r="C77" s="74"/>
      <c r="D77" s="74"/>
      <c r="E77" s="74"/>
      <c r="F77" s="74"/>
      <c r="G77" s="74"/>
      <c r="H77" s="74"/>
      <c r="I77" s="191"/>
      <c r="J77" s="74"/>
      <c r="K77" s="74"/>
      <c r="L77" s="72"/>
    </row>
    <row r="78" s="1" customFormat="1">
      <c r="B78" s="46"/>
      <c r="C78" s="76" t="s">
        <v>31</v>
      </c>
      <c r="D78" s="74"/>
      <c r="E78" s="74"/>
      <c r="F78" s="193" t="str">
        <f>E15</f>
        <v xml:space="preserve"> </v>
      </c>
      <c r="G78" s="74"/>
      <c r="H78" s="74"/>
      <c r="I78" s="194" t="s">
        <v>36</v>
      </c>
      <c r="J78" s="193" t="str">
        <f>E21</f>
        <v xml:space="preserve"> </v>
      </c>
      <c r="K78" s="74"/>
      <c r="L78" s="72"/>
    </row>
    <row r="79" s="1" customFormat="1" ht="14.4" customHeight="1">
      <c r="B79" s="46"/>
      <c r="C79" s="76" t="s">
        <v>34</v>
      </c>
      <c r="D79" s="74"/>
      <c r="E79" s="74"/>
      <c r="F79" s="193" t="str">
        <f>IF(E18="","",E18)</f>
        <v/>
      </c>
      <c r="G79" s="74"/>
      <c r="H79" s="74"/>
      <c r="I79" s="191"/>
      <c r="J79" s="74"/>
      <c r="K79" s="74"/>
      <c r="L79" s="72"/>
    </row>
    <row r="80" s="1" customFormat="1" ht="10.32" customHeight="1">
      <c r="B80" s="46"/>
      <c r="C80" s="74"/>
      <c r="D80" s="74"/>
      <c r="E80" s="74"/>
      <c r="F80" s="74"/>
      <c r="G80" s="74"/>
      <c r="H80" s="74"/>
      <c r="I80" s="191"/>
      <c r="J80" s="74"/>
      <c r="K80" s="74"/>
      <c r="L80" s="72"/>
    </row>
    <row r="81" s="9" customFormat="1" ht="29.28" customHeight="1">
      <c r="B81" s="195"/>
      <c r="C81" s="196" t="s">
        <v>147</v>
      </c>
      <c r="D81" s="197" t="s">
        <v>59</v>
      </c>
      <c r="E81" s="197" t="s">
        <v>55</v>
      </c>
      <c r="F81" s="197" t="s">
        <v>148</v>
      </c>
      <c r="G81" s="197" t="s">
        <v>149</v>
      </c>
      <c r="H81" s="197" t="s">
        <v>150</v>
      </c>
      <c r="I81" s="198" t="s">
        <v>151</v>
      </c>
      <c r="J81" s="197" t="s">
        <v>138</v>
      </c>
      <c r="K81" s="199" t="s">
        <v>152</v>
      </c>
      <c r="L81" s="200"/>
      <c r="M81" s="102" t="s">
        <v>153</v>
      </c>
      <c r="N81" s="103" t="s">
        <v>44</v>
      </c>
      <c r="O81" s="103" t="s">
        <v>154</v>
      </c>
      <c r="P81" s="103" t="s">
        <v>155</v>
      </c>
      <c r="Q81" s="103" t="s">
        <v>156</v>
      </c>
      <c r="R81" s="103" t="s">
        <v>157</v>
      </c>
      <c r="S81" s="103" t="s">
        <v>158</v>
      </c>
      <c r="T81" s="104" t="s">
        <v>159</v>
      </c>
    </row>
    <row r="82" s="1" customFormat="1" ht="29.28" customHeight="1">
      <c r="B82" s="46"/>
      <c r="C82" s="108" t="s">
        <v>139</v>
      </c>
      <c r="D82" s="74"/>
      <c r="E82" s="74"/>
      <c r="F82" s="74"/>
      <c r="G82" s="74"/>
      <c r="H82" s="74"/>
      <c r="I82" s="191"/>
      <c r="J82" s="201">
        <f>BK82</f>
        <v>0</v>
      </c>
      <c r="K82" s="74"/>
      <c r="L82" s="72"/>
      <c r="M82" s="105"/>
      <c r="N82" s="106"/>
      <c r="O82" s="106"/>
      <c r="P82" s="202">
        <f>P83</f>
        <v>0</v>
      </c>
      <c r="Q82" s="106"/>
      <c r="R82" s="202">
        <f>R83</f>
        <v>18.629809999999999</v>
      </c>
      <c r="S82" s="106"/>
      <c r="T82" s="203">
        <f>T83</f>
        <v>0</v>
      </c>
      <c r="AT82" s="24" t="s">
        <v>73</v>
      </c>
      <c r="AU82" s="24" t="s">
        <v>140</v>
      </c>
      <c r="BK82" s="204">
        <f>BK83</f>
        <v>0</v>
      </c>
    </row>
    <row r="83" s="10" customFormat="1" ht="37.44" customHeight="1">
      <c r="B83" s="205"/>
      <c r="C83" s="206"/>
      <c r="D83" s="207" t="s">
        <v>73</v>
      </c>
      <c r="E83" s="208" t="s">
        <v>226</v>
      </c>
      <c r="F83" s="208" t="s">
        <v>227</v>
      </c>
      <c r="G83" s="206"/>
      <c r="H83" s="206"/>
      <c r="I83" s="209"/>
      <c r="J83" s="210">
        <f>BK83</f>
        <v>0</v>
      </c>
      <c r="K83" s="206"/>
      <c r="L83" s="211"/>
      <c r="M83" s="212"/>
      <c r="N83" s="213"/>
      <c r="O83" s="213"/>
      <c r="P83" s="214">
        <f>P84+P117+P120+P123+P150</f>
        <v>0</v>
      </c>
      <c r="Q83" s="213"/>
      <c r="R83" s="214">
        <f>R84+R117+R120+R123+R150</f>
        <v>18.629809999999999</v>
      </c>
      <c r="S83" s="213"/>
      <c r="T83" s="215">
        <f>T84+T117+T120+T123+T150</f>
        <v>0</v>
      </c>
      <c r="AR83" s="216" t="s">
        <v>24</v>
      </c>
      <c r="AT83" s="217" t="s">
        <v>73</v>
      </c>
      <c r="AU83" s="217" t="s">
        <v>74</v>
      </c>
      <c r="AY83" s="216" t="s">
        <v>163</v>
      </c>
      <c r="BK83" s="218">
        <f>BK84+BK117+BK120+BK123+BK150</f>
        <v>0</v>
      </c>
    </row>
    <row r="84" s="10" customFormat="1" ht="19.92" customHeight="1">
      <c r="B84" s="205"/>
      <c r="C84" s="206"/>
      <c r="D84" s="207" t="s">
        <v>73</v>
      </c>
      <c r="E84" s="219" t="s">
        <v>24</v>
      </c>
      <c r="F84" s="219" t="s">
        <v>228</v>
      </c>
      <c r="G84" s="206"/>
      <c r="H84" s="206"/>
      <c r="I84" s="209"/>
      <c r="J84" s="220">
        <f>BK84</f>
        <v>0</v>
      </c>
      <c r="K84" s="206"/>
      <c r="L84" s="211"/>
      <c r="M84" s="212"/>
      <c r="N84" s="213"/>
      <c r="O84" s="213"/>
      <c r="P84" s="214">
        <f>SUM(P85:P116)</f>
        <v>0</v>
      </c>
      <c r="Q84" s="213"/>
      <c r="R84" s="214">
        <f>SUM(R85:R116)</f>
        <v>0.36890000000000001</v>
      </c>
      <c r="S84" s="213"/>
      <c r="T84" s="215">
        <f>SUM(T85:T116)</f>
        <v>0</v>
      </c>
      <c r="AR84" s="216" t="s">
        <v>24</v>
      </c>
      <c r="AT84" s="217" t="s">
        <v>73</v>
      </c>
      <c r="AU84" s="217" t="s">
        <v>24</v>
      </c>
      <c r="AY84" s="216" t="s">
        <v>163</v>
      </c>
      <c r="BK84" s="218">
        <f>SUM(BK85:BK116)</f>
        <v>0</v>
      </c>
    </row>
    <row r="85" s="1" customFormat="1" ht="38.25" customHeight="1">
      <c r="B85" s="46"/>
      <c r="C85" s="221" t="s">
        <v>24</v>
      </c>
      <c r="D85" s="221" t="s">
        <v>166</v>
      </c>
      <c r="E85" s="222" t="s">
        <v>1420</v>
      </c>
      <c r="F85" s="223" t="s">
        <v>1421</v>
      </c>
      <c r="G85" s="224" t="s">
        <v>273</v>
      </c>
      <c r="H85" s="225">
        <v>234</v>
      </c>
      <c r="I85" s="226"/>
      <c r="J85" s="227">
        <f>ROUND(I85*H85,2)</f>
        <v>0</v>
      </c>
      <c r="K85" s="223" t="s">
        <v>232</v>
      </c>
      <c r="L85" s="72"/>
      <c r="M85" s="228" t="s">
        <v>22</v>
      </c>
      <c r="N85" s="229" t="s">
        <v>45</v>
      </c>
      <c r="O85" s="47"/>
      <c r="P85" s="230">
        <f>O85*H85</f>
        <v>0</v>
      </c>
      <c r="Q85" s="230">
        <v>0</v>
      </c>
      <c r="R85" s="230">
        <f>Q85*H85</f>
        <v>0</v>
      </c>
      <c r="S85" s="230">
        <v>0</v>
      </c>
      <c r="T85" s="231">
        <f>S85*H85</f>
        <v>0</v>
      </c>
      <c r="AR85" s="24" t="s">
        <v>183</v>
      </c>
      <c r="AT85" s="24" t="s">
        <v>166</v>
      </c>
      <c r="AU85" s="24" t="s">
        <v>83</v>
      </c>
      <c r="AY85" s="24" t="s">
        <v>163</v>
      </c>
      <c r="BE85" s="232">
        <f>IF(N85="základní",J85,0)</f>
        <v>0</v>
      </c>
      <c r="BF85" s="232">
        <f>IF(N85="snížená",J85,0)</f>
        <v>0</v>
      </c>
      <c r="BG85" s="232">
        <f>IF(N85="zákl. přenesená",J85,0)</f>
        <v>0</v>
      </c>
      <c r="BH85" s="232">
        <f>IF(N85="sníž. přenesená",J85,0)</f>
        <v>0</v>
      </c>
      <c r="BI85" s="232">
        <f>IF(N85="nulová",J85,0)</f>
        <v>0</v>
      </c>
      <c r="BJ85" s="24" t="s">
        <v>24</v>
      </c>
      <c r="BK85" s="232">
        <f>ROUND(I85*H85,2)</f>
        <v>0</v>
      </c>
      <c r="BL85" s="24" t="s">
        <v>183</v>
      </c>
      <c r="BM85" s="24" t="s">
        <v>1422</v>
      </c>
    </row>
    <row r="86" s="1" customFormat="1">
      <c r="B86" s="46"/>
      <c r="C86" s="74"/>
      <c r="D86" s="235" t="s">
        <v>234</v>
      </c>
      <c r="E86" s="74"/>
      <c r="F86" s="259" t="s">
        <v>892</v>
      </c>
      <c r="G86" s="74"/>
      <c r="H86" s="74"/>
      <c r="I86" s="191"/>
      <c r="J86" s="74"/>
      <c r="K86" s="74"/>
      <c r="L86" s="72"/>
      <c r="M86" s="260"/>
      <c r="N86" s="47"/>
      <c r="O86" s="47"/>
      <c r="P86" s="47"/>
      <c r="Q86" s="47"/>
      <c r="R86" s="47"/>
      <c r="S86" s="47"/>
      <c r="T86" s="95"/>
      <c r="AT86" s="24" t="s">
        <v>234</v>
      </c>
      <c r="AU86" s="24" t="s">
        <v>83</v>
      </c>
    </row>
    <row r="87" s="1" customFormat="1" ht="38.25" customHeight="1">
      <c r="B87" s="46"/>
      <c r="C87" s="221" t="s">
        <v>83</v>
      </c>
      <c r="D87" s="221" t="s">
        <v>166</v>
      </c>
      <c r="E87" s="222" t="s">
        <v>1319</v>
      </c>
      <c r="F87" s="223" t="s">
        <v>1320</v>
      </c>
      <c r="G87" s="224" t="s">
        <v>273</v>
      </c>
      <c r="H87" s="225">
        <v>117</v>
      </c>
      <c r="I87" s="226"/>
      <c r="J87" s="227">
        <f>ROUND(I87*H87,2)</f>
        <v>0</v>
      </c>
      <c r="K87" s="223" t="s">
        <v>232</v>
      </c>
      <c r="L87" s="72"/>
      <c r="M87" s="228" t="s">
        <v>22</v>
      </c>
      <c r="N87" s="229" t="s">
        <v>45</v>
      </c>
      <c r="O87" s="47"/>
      <c r="P87" s="230">
        <f>O87*H87</f>
        <v>0</v>
      </c>
      <c r="Q87" s="230">
        <v>0</v>
      </c>
      <c r="R87" s="230">
        <f>Q87*H87</f>
        <v>0</v>
      </c>
      <c r="S87" s="230">
        <v>0</v>
      </c>
      <c r="T87" s="231">
        <f>S87*H87</f>
        <v>0</v>
      </c>
      <c r="AR87" s="24" t="s">
        <v>183</v>
      </c>
      <c r="AT87" s="24" t="s">
        <v>166</v>
      </c>
      <c r="AU87" s="24" t="s">
        <v>83</v>
      </c>
      <c r="AY87" s="24" t="s">
        <v>163</v>
      </c>
      <c r="BE87" s="232">
        <f>IF(N87="základní",J87,0)</f>
        <v>0</v>
      </c>
      <c r="BF87" s="232">
        <f>IF(N87="snížená",J87,0)</f>
        <v>0</v>
      </c>
      <c r="BG87" s="232">
        <f>IF(N87="zákl. přenesená",J87,0)</f>
        <v>0</v>
      </c>
      <c r="BH87" s="232">
        <f>IF(N87="sníž. přenesená",J87,0)</f>
        <v>0</v>
      </c>
      <c r="BI87" s="232">
        <f>IF(N87="nulová",J87,0)</f>
        <v>0</v>
      </c>
      <c r="BJ87" s="24" t="s">
        <v>24</v>
      </c>
      <c r="BK87" s="232">
        <f>ROUND(I87*H87,2)</f>
        <v>0</v>
      </c>
      <c r="BL87" s="24" t="s">
        <v>183</v>
      </c>
      <c r="BM87" s="24" t="s">
        <v>1423</v>
      </c>
    </row>
    <row r="88" s="1" customFormat="1">
      <c r="B88" s="46"/>
      <c r="C88" s="74"/>
      <c r="D88" s="235" t="s">
        <v>234</v>
      </c>
      <c r="E88" s="74"/>
      <c r="F88" s="259" t="s">
        <v>892</v>
      </c>
      <c r="G88" s="74"/>
      <c r="H88" s="74"/>
      <c r="I88" s="191"/>
      <c r="J88" s="74"/>
      <c r="K88" s="74"/>
      <c r="L88" s="72"/>
      <c r="M88" s="260"/>
      <c r="N88" s="47"/>
      <c r="O88" s="47"/>
      <c r="P88" s="47"/>
      <c r="Q88" s="47"/>
      <c r="R88" s="47"/>
      <c r="S88" s="47"/>
      <c r="T88" s="95"/>
      <c r="AT88" s="24" t="s">
        <v>234</v>
      </c>
      <c r="AU88" s="24" t="s">
        <v>83</v>
      </c>
    </row>
    <row r="89" s="11" customFormat="1">
      <c r="B89" s="233"/>
      <c r="C89" s="234"/>
      <c r="D89" s="235" t="s">
        <v>173</v>
      </c>
      <c r="E89" s="234"/>
      <c r="F89" s="237" t="s">
        <v>1424</v>
      </c>
      <c r="G89" s="234"/>
      <c r="H89" s="238">
        <v>117</v>
      </c>
      <c r="I89" s="239"/>
      <c r="J89" s="234"/>
      <c r="K89" s="234"/>
      <c r="L89" s="240"/>
      <c r="M89" s="241"/>
      <c r="N89" s="242"/>
      <c r="O89" s="242"/>
      <c r="P89" s="242"/>
      <c r="Q89" s="242"/>
      <c r="R89" s="242"/>
      <c r="S89" s="242"/>
      <c r="T89" s="243"/>
      <c r="AT89" s="244" t="s">
        <v>173</v>
      </c>
      <c r="AU89" s="244" t="s">
        <v>83</v>
      </c>
      <c r="AV89" s="11" t="s">
        <v>83</v>
      </c>
      <c r="AW89" s="11" t="s">
        <v>6</v>
      </c>
      <c r="AX89" s="11" t="s">
        <v>24</v>
      </c>
      <c r="AY89" s="244" t="s">
        <v>163</v>
      </c>
    </row>
    <row r="90" s="1" customFormat="1" ht="25.5" customHeight="1">
      <c r="B90" s="46"/>
      <c r="C90" s="221" t="s">
        <v>178</v>
      </c>
      <c r="D90" s="221" t="s">
        <v>166</v>
      </c>
      <c r="E90" s="222" t="s">
        <v>1323</v>
      </c>
      <c r="F90" s="223" t="s">
        <v>1324</v>
      </c>
      <c r="G90" s="224" t="s">
        <v>231</v>
      </c>
      <c r="H90" s="225">
        <v>434</v>
      </c>
      <c r="I90" s="226"/>
      <c r="J90" s="227">
        <f>ROUND(I90*H90,2)</f>
        <v>0</v>
      </c>
      <c r="K90" s="223" t="s">
        <v>232</v>
      </c>
      <c r="L90" s="72"/>
      <c r="M90" s="228" t="s">
        <v>22</v>
      </c>
      <c r="N90" s="229" t="s">
        <v>45</v>
      </c>
      <c r="O90" s="47"/>
      <c r="P90" s="230">
        <f>O90*H90</f>
        <v>0</v>
      </c>
      <c r="Q90" s="230">
        <v>0.00084999999999999995</v>
      </c>
      <c r="R90" s="230">
        <f>Q90*H90</f>
        <v>0.36890000000000001</v>
      </c>
      <c r="S90" s="230">
        <v>0</v>
      </c>
      <c r="T90" s="231">
        <f>S90*H90</f>
        <v>0</v>
      </c>
      <c r="AR90" s="24" t="s">
        <v>183</v>
      </c>
      <c r="AT90" s="24" t="s">
        <v>166</v>
      </c>
      <c r="AU90" s="24" t="s">
        <v>83</v>
      </c>
      <c r="AY90" s="24" t="s">
        <v>163</v>
      </c>
      <c r="BE90" s="232">
        <f>IF(N90="základní",J90,0)</f>
        <v>0</v>
      </c>
      <c r="BF90" s="232">
        <f>IF(N90="snížená",J90,0)</f>
        <v>0</v>
      </c>
      <c r="BG90" s="232">
        <f>IF(N90="zákl. přenesená",J90,0)</f>
        <v>0</v>
      </c>
      <c r="BH90" s="232">
        <f>IF(N90="sníž. přenesená",J90,0)</f>
        <v>0</v>
      </c>
      <c r="BI90" s="232">
        <f>IF(N90="nulová",J90,0)</f>
        <v>0</v>
      </c>
      <c r="BJ90" s="24" t="s">
        <v>24</v>
      </c>
      <c r="BK90" s="232">
        <f>ROUND(I90*H90,2)</f>
        <v>0</v>
      </c>
      <c r="BL90" s="24" t="s">
        <v>183</v>
      </c>
      <c r="BM90" s="24" t="s">
        <v>1425</v>
      </c>
    </row>
    <row r="91" s="1" customFormat="1">
      <c r="B91" s="46"/>
      <c r="C91" s="74"/>
      <c r="D91" s="235" t="s">
        <v>234</v>
      </c>
      <c r="E91" s="74"/>
      <c r="F91" s="259" t="s">
        <v>1326</v>
      </c>
      <c r="G91" s="74"/>
      <c r="H91" s="74"/>
      <c r="I91" s="191"/>
      <c r="J91" s="74"/>
      <c r="K91" s="74"/>
      <c r="L91" s="72"/>
      <c r="M91" s="260"/>
      <c r="N91" s="47"/>
      <c r="O91" s="47"/>
      <c r="P91" s="47"/>
      <c r="Q91" s="47"/>
      <c r="R91" s="47"/>
      <c r="S91" s="47"/>
      <c r="T91" s="95"/>
      <c r="AT91" s="24" t="s">
        <v>234</v>
      </c>
      <c r="AU91" s="24" t="s">
        <v>83</v>
      </c>
    </row>
    <row r="92" s="1" customFormat="1" ht="38.25" customHeight="1">
      <c r="B92" s="46"/>
      <c r="C92" s="221" t="s">
        <v>183</v>
      </c>
      <c r="D92" s="221" t="s">
        <v>166</v>
      </c>
      <c r="E92" s="222" t="s">
        <v>1327</v>
      </c>
      <c r="F92" s="223" t="s">
        <v>1328</v>
      </c>
      <c r="G92" s="224" t="s">
        <v>231</v>
      </c>
      <c r="H92" s="225">
        <v>434</v>
      </c>
      <c r="I92" s="226"/>
      <c r="J92" s="227">
        <f>ROUND(I92*H92,2)</f>
        <v>0</v>
      </c>
      <c r="K92" s="223" t="s">
        <v>232</v>
      </c>
      <c r="L92" s="72"/>
      <c r="M92" s="228" t="s">
        <v>22</v>
      </c>
      <c r="N92" s="229" t="s">
        <v>45</v>
      </c>
      <c r="O92" s="47"/>
      <c r="P92" s="230">
        <f>O92*H92</f>
        <v>0</v>
      </c>
      <c r="Q92" s="230">
        <v>0</v>
      </c>
      <c r="R92" s="230">
        <f>Q92*H92</f>
        <v>0</v>
      </c>
      <c r="S92" s="230">
        <v>0</v>
      </c>
      <c r="T92" s="231">
        <f>S92*H92</f>
        <v>0</v>
      </c>
      <c r="AR92" s="24" t="s">
        <v>183</v>
      </c>
      <c r="AT92" s="24" t="s">
        <v>166</v>
      </c>
      <c r="AU92" s="24" t="s">
        <v>83</v>
      </c>
      <c r="AY92" s="24" t="s">
        <v>163</v>
      </c>
      <c r="BE92" s="232">
        <f>IF(N92="základní",J92,0)</f>
        <v>0</v>
      </c>
      <c r="BF92" s="232">
        <f>IF(N92="snížená",J92,0)</f>
        <v>0</v>
      </c>
      <c r="BG92" s="232">
        <f>IF(N92="zákl. přenesená",J92,0)</f>
        <v>0</v>
      </c>
      <c r="BH92" s="232">
        <f>IF(N92="sníž. přenesená",J92,0)</f>
        <v>0</v>
      </c>
      <c r="BI92" s="232">
        <f>IF(N92="nulová",J92,0)</f>
        <v>0</v>
      </c>
      <c r="BJ92" s="24" t="s">
        <v>24</v>
      </c>
      <c r="BK92" s="232">
        <f>ROUND(I92*H92,2)</f>
        <v>0</v>
      </c>
      <c r="BL92" s="24" t="s">
        <v>183</v>
      </c>
      <c r="BM92" s="24" t="s">
        <v>1426</v>
      </c>
    </row>
    <row r="93" s="1" customFormat="1" ht="38.25" customHeight="1">
      <c r="B93" s="46"/>
      <c r="C93" s="221" t="s">
        <v>162</v>
      </c>
      <c r="D93" s="221" t="s">
        <v>166</v>
      </c>
      <c r="E93" s="222" t="s">
        <v>1427</v>
      </c>
      <c r="F93" s="223" t="s">
        <v>1428</v>
      </c>
      <c r="G93" s="224" t="s">
        <v>273</v>
      </c>
      <c r="H93" s="225">
        <v>128.69999999999999</v>
      </c>
      <c r="I93" s="226"/>
      <c r="J93" s="227">
        <f>ROUND(I93*H93,2)</f>
        <v>0</v>
      </c>
      <c r="K93" s="223" t="s">
        <v>232</v>
      </c>
      <c r="L93" s="72"/>
      <c r="M93" s="228" t="s">
        <v>22</v>
      </c>
      <c r="N93" s="229" t="s">
        <v>45</v>
      </c>
      <c r="O93" s="47"/>
      <c r="P93" s="230">
        <f>O93*H93</f>
        <v>0</v>
      </c>
      <c r="Q93" s="230">
        <v>0</v>
      </c>
      <c r="R93" s="230">
        <f>Q93*H93</f>
        <v>0</v>
      </c>
      <c r="S93" s="230">
        <v>0</v>
      </c>
      <c r="T93" s="231">
        <f>S93*H93</f>
        <v>0</v>
      </c>
      <c r="AR93" s="24" t="s">
        <v>183</v>
      </c>
      <c r="AT93" s="24" t="s">
        <v>166</v>
      </c>
      <c r="AU93" s="24" t="s">
        <v>83</v>
      </c>
      <c r="AY93" s="24" t="s">
        <v>163</v>
      </c>
      <c r="BE93" s="232">
        <f>IF(N93="základní",J93,0)</f>
        <v>0</v>
      </c>
      <c r="BF93" s="232">
        <f>IF(N93="snížená",J93,0)</f>
        <v>0</v>
      </c>
      <c r="BG93" s="232">
        <f>IF(N93="zákl. přenesená",J93,0)</f>
        <v>0</v>
      </c>
      <c r="BH93" s="232">
        <f>IF(N93="sníž. přenesená",J93,0)</f>
        <v>0</v>
      </c>
      <c r="BI93" s="232">
        <f>IF(N93="nulová",J93,0)</f>
        <v>0</v>
      </c>
      <c r="BJ93" s="24" t="s">
        <v>24</v>
      </c>
      <c r="BK93" s="232">
        <f>ROUND(I93*H93,2)</f>
        <v>0</v>
      </c>
      <c r="BL93" s="24" t="s">
        <v>183</v>
      </c>
      <c r="BM93" s="24" t="s">
        <v>1429</v>
      </c>
    </row>
    <row r="94" s="1" customFormat="1">
      <c r="B94" s="46"/>
      <c r="C94" s="74"/>
      <c r="D94" s="235" t="s">
        <v>234</v>
      </c>
      <c r="E94" s="74"/>
      <c r="F94" s="259" t="s">
        <v>1333</v>
      </c>
      <c r="G94" s="74"/>
      <c r="H94" s="74"/>
      <c r="I94" s="191"/>
      <c r="J94" s="74"/>
      <c r="K94" s="74"/>
      <c r="L94" s="72"/>
      <c r="M94" s="260"/>
      <c r="N94" s="47"/>
      <c r="O94" s="47"/>
      <c r="P94" s="47"/>
      <c r="Q94" s="47"/>
      <c r="R94" s="47"/>
      <c r="S94" s="47"/>
      <c r="T94" s="95"/>
      <c r="AT94" s="24" t="s">
        <v>234</v>
      </c>
      <c r="AU94" s="24" t="s">
        <v>83</v>
      </c>
    </row>
    <row r="95" s="11" customFormat="1">
      <c r="B95" s="233"/>
      <c r="C95" s="234"/>
      <c r="D95" s="235" t="s">
        <v>173</v>
      </c>
      <c r="E95" s="236" t="s">
        <v>22</v>
      </c>
      <c r="F95" s="237" t="s">
        <v>1430</v>
      </c>
      <c r="G95" s="234"/>
      <c r="H95" s="238">
        <v>128.69999999999999</v>
      </c>
      <c r="I95" s="239"/>
      <c r="J95" s="234"/>
      <c r="K95" s="234"/>
      <c r="L95" s="240"/>
      <c r="M95" s="241"/>
      <c r="N95" s="242"/>
      <c r="O95" s="242"/>
      <c r="P95" s="242"/>
      <c r="Q95" s="242"/>
      <c r="R95" s="242"/>
      <c r="S95" s="242"/>
      <c r="T95" s="243"/>
      <c r="AT95" s="244" t="s">
        <v>173</v>
      </c>
      <c r="AU95" s="244" t="s">
        <v>83</v>
      </c>
      <c r="AV95" s="11" t="s">
        <v>83</v>
      </c>
      <c r="AW95" s="11" t="s">
        <v>37</v>
      </c>
      <c r="AX95" s="11" t="s">
        <v>24</v>
      </c>
      <c r="AY95" s="244" t="s">
        <v>163</v>
      </c>
    </row>
    <row r="96" s="1" customFormat="1" ht="38.25" customHeight="1">
      <c r="B96" s="46"/>
      <c r="C96" s="221" t="s">
        <v>192</v>
      </c>
      <c r="D96" s="221" t="s">
        <v>166</v>
      </c>
      <c r="E96" s="222" t="s">
        <v>302</v>
      </c>
      <c r="F96" s="223" t="s">
        <v>303</v>
      </c>
      <c r="G96" s="224" t="s">
        <v>273</v>
      </c>
      <c r="H96" s="225">
        <v>234</v>
      </c>
      <c r="I96" s="226"/>
      <c r="J96" s="227">
        <f>ROUND(I96*H96,2)</f>
        <v>0</v>
      </c>
      <c r="K96" s="223" t="s">
        <v>232</v>
      </c>
      <c r="L96" s="72"/>
      <c r="M96" s="228" t="s">
        <v>22</v>
      </c>
      <c r="N96" s="229" t="s">
        <v>45</v>
      </c>
      <c r="O96" s="47"/>
      <c r="P96" s="230">
        <f>O96*H96</f>
        <v>0</v>
      </c>
      <c r="Q96" s="230">
        <v>0</v>
      </c>
      <c r="R96" s="230">
        <f>Q96*H96</f>
        <v>0</v>
      </c>
      <c r="S96" s="230">
        <v>0</v>
      </c>
      <c r="T96" s="231">
        <f>S96*H96</f>
        <v>0</v>
      </c>
      <c r="AR96" s="24" t="s">
        <v>183</v>
      </c>
      <c r="AT96" s="24" t="s">
        <v>166</v>
      </c>
      <c r="AU96" s="24" t="s">
        <v>83</v>
      </c>
      <c r="AY96" s="24" t="s">
        <v>163</v>
      </c>
      <c r="BE96" s="232">
        <f>IF(N96="základní",J96,0)</f>
        <v>0</v>
      </c>
      <c r="BF96" s="232">
        <f>IF(N96="snížená",J96,0)</f>
        <v>0</v>
      </c>
      <c r="BG96" s="232">
        <f>IF(N96="zákl. přenesená",J96,0)</f>
        <v>0</v>
      </c>
      <c r="BH96" s="232">
        <f>IF(N96="sníž. přenesená",J96,0)</f>
        <v>0</v>
      </c>
      <c r="BI96" s="232">
        <f>IF(N96="nulová",J96,0)</f>
        <v>0</v>
      </c>
      <c r="BJ96" s="24" t="s">
        <v>24</v>
      </c>
      <c r="BK96" s="232">
        <f>ROUND(I96*H96,2)</f>
        <v>0</v>
      </c>
      <c r="BL96" s="24" t="s">
        <v>183</v>
      </c>
      <c r="BM96" s="24" t="s">
        <v>1431</v>
      </c>
    </row>
    <row r="97" s="1" customFormat="1">
      <c r="B97" s="46"/>
      <c r="C97" s="74"/>
      <c r="D97" s="235" t="s">
        <v>234</v>
      </c>
      <c r="E97" s="74"/>
      <c r="F97" s="259" t="s">
        <v>298</v>
      </c>
      <c r="G97" s="74"/>
      <c r="H97" s="74"/>
      <c r="I97" s="191"/>
      <c r="J97" s="74"/>
      <c r="K97" s="74"/>
      <c r="L97" s="72"/>
      <c r="M97" s="260"/>
      <c r="N97" s="47"/>
      <c r="O97" s="47"/>
      <c r="P97" s="47"/>
      <c r="Q97" s="47"/>
      <c r="R97" s="47"/>
      <c r="S97" s="47"/>
      <c r="T97" s="95"/>
      <c r="AT97" s="24" t="s">
        <v>234</v>
      </c>
      <c r="AU97" s="24" t="s">
        <v>83</v>
      </c>
    </row>
    <row r="98" s="1" customFormat="1" ht="51" customHeight="1">
      <c r="B98" s="46"/>
      <c r="C98" s="221" t="s">
        <v>199</v>
      </c>
      <c r="D98" s="221" t="s">
        <v>166</v>
      </c>
      <c r="E98" s="222" t="s">
        <v>307</v>
      </c>
      <c r="F98" s="223" t="s">
        <v>308</v>
      </c>
      <c r="G98" s="224" t="s">
        <v>273</v>
      </c>
      <c r="H98" s="225">
        <v>2340</v>
      </c>
      <c r="I98" s="226"/>
      <c r="J98" s="227">
        <f>ROUND(I98*H98,2)</f>
        <v>0</v>
      </c>
      <c r="K98" s="223" t="s">
        <v>232</v>
      </c>
      <c r="L98" s="72"/>
      <c r="M98" s="228" t="s">
        <v>22</v>
      </c>
      <c r="N98" s="229" t="s">
        <v>45</v>
      </c>
      <c r="O98" s="47"/>
      <c r="P98" s="230">
        <f>O98*H98</f>
        <v>0</v>
      </c>
      <c r="Q98" s="230">
        <v>0</v>
      </c>
      <c r="R98" s="230">
        <f>Q98*H98</f>
        <v>0</v>
      </c>
      <c r="S98" s="230">
        <v>0</v>
      </c>
      <c r="T98" s="231">
        <f>S98*H98</f>
        <v>0</v>
      </c>
      <c r="AR98" s="24" t="s">
        <v>183</v>
      </c>
      <c r="AT98" s="24" t="s">
        <v>166</v>
      </c>
      <c r="AU98" s="24" t="s">
        <v>83</v>
      </c>
      <c r="AY98" s="24" t="s">
        <v>163</v>
      </c>
      <c r="BE98" s="232">
        <f>IF(N98="základní",J98,0)</f>
        <v>0</v>
      </c>
      <c r="BF98" s="232">
        <f>IF(N98="snížená",J98,0)</f>
        <v>0</v>
      </c>
      <c r="BG98" s="232">
        <f>IF(N98="zákl. přenesená",J98,0)</f>
        <v>0</v>
      </c>
      <c r="BH98" s="232">
        <f>IF(N98="sníž. přenesená",J98,0)</f>
        <v>0</v>
      </c>
      <c r="BI98" s="232">
        <f>IF(N98="nulová",J98,0)</f>
        <v>0</v>
      </c>
      <c r="BJ98" s="24" t="s">
        <v>24</v>
      </c>
      <c r="BK98" s="232">
        <f>ROUND(I98*H98,2)</f>
        <v>0</v>
      </c>
      <c r="BL98" s="24" t="s">
        <v>183</v>
      </c>
      <c r="BM98" s="24" t="s">
        <v>1432</v>
      </c>
    </row>
    <row r="99" s="1" customFormat="1">
      <c r="B99" s="46"/>
      <c r="C99" s="74"/>
      <c r="D99" s="235" t="s">
        <v>234</v>
      </c>
      <c r="E99" s="74"/>
      <c r="F99" s="259" t="s">
        <v>298</v>
      </c>
      <c r="G99" s="74"/>
      <c r="H99" s="74"/>
      <c r="I99" s="191"/>
      <c r="J99" s="74"/>
      <c r="K99" s="74"/>
      <c r="L99" s="72"/>
      <c r="M99" s="260"/>
      <c r="N99" s="47"/>
      <c r="O99" s="47"/>
      <c r="P99" s="47"/>
      <c r="Q99" s="47"/>
      <c r="R99" s="47"/>
      <c r="S99" s="47"/>
      <c r="T99" s="95"/>
      <c r="AT99" s="24" t="s">
        <v>234</v>
      </c>
      <c r="AU99" s="24" t="s">
        <v>83</v>
      </c>
    </row>
    <row r="100" s="11" customFormat="1">
      <c r="B100" s="233"/>
      <c r="C100" s="234"/>
      <c r="D100" s="235" t="s">
        <v>173</v>
      </c>
      <c r="E100" s="234"/>
      <c r="F100" s="237" t="s">
        <v>1433</v>
      </c>
      <c r="G100" s="234"/>
      <c r="H100" s="238">
        <v>2340</v>
      </c>
      <c r="I100" s="239"/>
      <c r="J100" s="234"/>
      <c r="K100" s="234"/>
      <c r="L100" s="240"/>
      <c r="M100" s="241"/>
      <c r="N100" s="242"/>
      <c r="O100" s="242"/>
      <c r="P100" s="242"/>
      <c r="Q100" s="242"/>
      <c r="R100" s="242"/>
      <c r="S100" s="242"/>
      <c r="T100" s="243"/>
      <c r="AT100" s="244" t="s">
        <v>173</v>
      </c>
      <c r="AU100" s="244" t="s">
        <v>83</v>
      </c>
      <c r="AV100" s="11" t="s">
        <v>83</v>
      </c>
      <c r="AW100" s="11" t="s">
        <v>6</v>
      </c>
      <c r="AX100" s="11" t="s">
        <v>24</v>
      </c>
      <c r="AY100" s="244" t="s">
        <v>163</v>
      </c>
    </row>
    <row r="101" s="1" customFormat="1" ht="16.5" customHeight="1">
      <c r="B101" s="46"/>
      <c r="C101" s="221" t="s">
        <v>204</v>
      </c>
      <c r="D101" s="221" t="s">
        <v>166</v>
      </c>
      <c r="E101" s="222" t="s">
        <v>318</v>
      </c>
      <c r="F101" s="223" t="s">
        <v>319</v>
      </c>
      <c r="G101" s="224" t="s">
        <v>273</v>
      </c>
      <c r="H101" s="225">
        <v>234</v>
      </c>
      <c r="I101" s="226"/>
      <c r="J101" s="227">
        <f>ROUND(I101*H101,2)</f>
        <v>0</v>
      </c>
      <c r="K101" s="223" t="s">
        <v>232</v>
      </c>
      <c r="L101" s="72"/>
      <c r="M101" s="228" t="s">
        <v>22</v>
      </c>
      <c r="N101" s="229" t="s">
        <v>45</v>
      </c>
      <c r="O101" s="47"/>
      <c r="P101" s="230">
        <f>O101*H101</f>
        <v>0</v>
      </c>
      <c r="Q101" s="230">
        <v>0</v>
      </c>
      <c r="R101" s="230">
        <f>Q101*H101</f>
        <v>0</v>
      </c>
      <c r="S101" s="230">
        <v>0</v>
      </c>
      <c r="T101" s="231">
        <f>S101*H101</f>
        <v>0</v>
      </c>
      <c r="AR101" s="24" t="s">
        <v>183</v>
      </c>
      <c r="AT101" s="24" t="s">
        <v>166</v>
      </c>
      <c r="AU101" s="24" t="s">
        <v>83</v>
      </c>
      <c r="AY101" s="24" t="s">
        <v>163</v>
      </c>
      <c r="BE101" s="232">
        <f>IF(N101="základní",J101,0)</f>
        <v>0</v>
      </c>
      <c r="BF101" s="232">
        <f>IF(N101="snížená",J101,0)</f>
        <v>0</v>
      </c>
      <c r="BG101" s="232">
        <f>IF(N101="zákl. přenesená",J101,0)</f>
        <v>0</v>
      </c>
      <c r="BH101" s="232">
        <f>IF(N101="sníž. přenesená",J101,0)</f>
        <v>0</v>
      </c>
      <c r="BI101" s="232">
        <f>IF(N101="nulová",J101,0)</f>
        <v>0</v>
      </c>
      <c r="BJ101" s="24" t="s">
        <v>24</v>
      </c>
      <c r="BK101" s="232">
        <f>ROUND(I101*H101,2)</f>
        <v>0</v>
      </c>
      <c r="BL101" s="24" t="s">
        <v>183</v>
      </c>
      <c r="BM101" s="24" t="s">
        <v>1434</v>
      </c>
    </row>
    <row r="102" s="1" customFormat="1">
      <c r="B102" s="46"/>
      <c r="C102" s="74"/>
      <c r="D102" s="235" t="s">
        <v>234</v>
      </c>
      <c r="E102" s="74"/>
      <c r="F102" s="259" t="s">
        <v>321</v>
      </c>
      <c r="G102" s="74"/>
      <c r="H102" s="74"/>
      <c r="I102" s="191"/>
      <c r="J102" s="74"/>
      <c r="K102" s="74"/>
      <c r="L102" s="72"/>
      <c r="M102" s="260"/>
      <c r="N102" s="47"/>
      <c r="O102" s="47"/>
      <c r="P102" s="47"/>
      <c r="Q102" s="47"/>
      <c r="R102" s="47"/>
      <c r="S102" s="47"/>
      <c r="T102" s="95"/>
      <c r="AT102" s="24" t="s">
        <v>234</v>
      </c>
      <c r="AU102" s="24" t="s">
        <v>83</v>
      </c>
    </row>
    <row r="103" s="1" customFormat="1" ht="16.5" customHeight="1">
      <c r="B103" s="46"/>
      <c r="C103" s="221" t="s">
        <v>213</v>
      </c>
      <c r="D103" s="221" t="s">
        <v>166</v>
      </c>
      <c r="E103" s="222" t="s">
        <v>325</v>
      </c>
      <c r="F103" s="223" t="s">
        <v>326</v>
      </c>
      <c r="G103" s="224" t="s">
        <v>327</v>
      </c>
      <c r="H103" s="225">
        <v>444.60000000000002</v>
      </c>
      <c r="I103" s="226"/>
      <c r="J103" s="227">
        <f>ROUND(I103*H103,2)</f>
        <v>0</v>
      </c>
      <c r="K103" s="223" t="s">
        <v>232</v>
      </c>
      <c r="L103" s="72"/>
      <c r="M103" s="228" t="s">
        <v>22</v>
      </c>
      <c r="N103" s="229" t="s">
        <v>45</v>
      </c>
      <c r="O103" s="47"/>
      <c r="P103" s="230">
        <f>O103*H103</f>
        <v>0</v>
      </c>
      <c r="Q103" s="230">
        <v>0</v>
      </c>
      <c r="R103" s="230">
        <f>Q103*H103</f>
        <v>0</v>
      </c>
      <c r="S103" s="230">
        <v>0</v>
      </c>
      <c r="T103" s="231">
        <f>S103*H103</f>
        <v>0</v>
      </c>
      <c r="AR103" s="24" t="s">
        <v>183</v>
      </c>
      <c r="AT103" s="24" t="s">
        <v>166</v>
      </c>
      <c r="AU103" s="24" t="s">
        <v>83</v>
      </c>
      <c r="AY103" s="24" t="s">
        <v>163</v>
      </c>
      <c r="BE103" s="232">
        <f>IF(N103="základní",J103,0)</f>
        <v>0</v>
      </c>
      <c r="BF103" s="232">
        <f>IF(N103="snížená",J103,0)</f>
        <v>0</v>
      </c>
      <c r="BG103" s="232">
        <f>IF(N103="zákl. přenesená",J103,0)</f>
        <v>0</v>
      </c>
      <c r="BH103" s="232">
        <f>IF(N103="sníž. přenesená",J103,0)</f>
        <v>0</v>
      </c>
      <c r="BI103" s="232">
        <f>IF(N103="nulová",J103,0)</f>
        <v>0</v>
      </c>
      <c r="BJ103" s="24" t="s">
        <v>24</v>
      </c>
      <c r="BK103" s="232">
        <f>ROUND(I103*H103,2)</f>
        <v>0</v>
      </c>
      <c r="BL103" s="24" t="s">
        <v>183</v>
      </c>
      <c r="BM103" s="24" t="s">
        <v>1435</v>
      </c>
    </row>
    <row r="104" s="1" customFormat="1">
      <c r="B104" s="46"/>
      <c r="C104" s="74"/>
      <c r="D104" s="235" t="s">
        <v>234</v>
      </c>
      <c r="E104" s="74"/>
      <c r="F104" s="259" t="s">
        <v>321</v>
      </c>
      <c r="G104" s="74"/>
      <c r="H104" s="74"/>
      <c r="I104" s="191"/>
      <c r="J104" s="74"/>
      <c r="K104" s="74"/>
      <c r="L104" s="72"/>
      <c r="M104" s="260"/>
      <c r="N104" s="47"/>
      <c r="O104" s="47"/>
      <c r="P104" s="47"/>
      <c r="Q104" s="47"/>
      <c r="R104" s="47"/>
      <c r="S104" s="47"/>
      <c r="T104" s="95"/>
      <c r="AT104" s="24" t="s">
        <v>234</v>
      </c>
      <c r="AU104" s="24" t="s">
        <v>83</v>
      </c>
    </row>
    <row r="105" s="11" customFormat="1">
      <c r="B105" s="233"/>
      <c r="C105" s="234"/>
      <c r="D105" s="235" t="s">
        <v>173</v>
      </c>
      <c r="E105" s="234"/>
      <c r="F105" s="237" t="s">
        <v>1436</v>
      </c>
      <c r="G105" s="234"/>
      <c r="H105" s="238">
        <v>444.60000000000002</v>
      </c>
      <c r="I105" s="239"/>
      <c r="J105" s="234"/>
      <c r="K105" s="234"/>
      <c r="L105" s="240"/>
      <c r="M105" s="241"/>
      <c r="N105" s="242"/>
      <c r="O105" s="242"/>
      <c r="P105" s="242"/>
      <c r="Q105" s="242"/>
      <c r="R105" s="242"/>
      <c r="S105" s="242"/>
      <c r="T105" s="243"/>
      <c r="AT105" s="244" t="s">
        <v>173</v>
      </c>
      <c r="AU105" s="244" t="s">
        <v>83</v>
      </c>
      <c r="AV105" s="11" t="s">
        <v>83</v>
      </c>
      <c r="AW105" s="11" t="s">
        <v>6</v>
      </c>
      <c r="AX105" s="11" t="s">
        <v>24</v>
      </c>
      <c r="AY105" s="244" t="s">
        <v>163</v>
      </c>
    </row>
    <row r="106" s="1" customFormat="1" ht="25.5" customHeight="1">
      <c r="B106" s="46"/>
      <c r="C106" s="221" t="s">
        <v>29</v>
      </c>
      <c r="D106" s="221" t="s">
        <v>166</v>
      </c>
      <c r="E106" s="222" t="s">
        <v>1340</v>
      </c>
      <c r="F106" s="223" t="s">
        <v>1341</v>
      </c>
      <c r="G106" s="224" t="s">
        <v>273</v>
      </c>
      <c r="H106" s="225">
        <v>166</v>
      </c>
      <c r="I106" s="226"/>
      <c r="J106" s="227">
        <f>ROUND(I106*H106,2)</f>
        <v>0</v>
      </c>
      <c r="K106" s="223" t="s">
        <v>232</v>
      </c>
      <c r="L106" s="72"/>
      <c r="M106" s="228" t="s">
        <v>22</v>
      </c>
      <c r="N106" s="229" t="s">
        <v>45</v>
      </c>
      <c r="O106" s="47"/>
      <c r="P106" s="230">
        <f>O106*H106</f>
        <v>0</v>
      </c>
      <c r="Q106" s="230">
        <v>0</v>
      </c>
      <c r="R106" s="230">
        <f>Q106*H106</f>
        <v>0</v>
      </c>
      <c r="S106" s="230">
        <v>0</v>
      </c>
      <c r="T106" s="231">
        <f>S106*H106</f>
        <v>0</v>
      </c>
      <c r="AR106" s="24" t="s">
        <v>183</v>
      </c>
      <c r="AT106" s="24" t="s">
        <v>166</v>
      </c>
      <c r="AU106" s="24" t="s">
        <v>83</v>
      </c>
      <c r="AY106" s="24" t="s">
        <v>163</v>
      </c>
      <c r="BE106" s="232">
        <f>IF(N106="základní",J106,0)</f>
        <v>0</v>
      </c>
      <c r="BF106" s="232">
        <f>IF(N106="snížená",J106,0)</f>
        <v>0</v>
      </c>
      <c r="BG106" s="232">
        <f>IF(N106="zákl. přenesená",J106,0)</f>
        <v>0</v>
      </c>
      <c r="BH106" s="232">
        <f>IF(N106="sníž. přenesená",J106,0)</f>
        <v>0</v>
      </c>
      <c r="BI106" s="232">
        <f>IF(N106="nulová",J106,0)</f>
        <v>0</v>
      </c>
      <c r="BJ106" s="24" t="s">
        <v>24</v>
      </c>
      <c r="BK106" s="232">
        <f>ROUND(I106*H106,2)</f>
        <v>0</v>
      </c>
      <c r="BL106" s="24" t="s">
        <v>183</v>
      </c>
      <c r="BM106" s="24" t="s">
        <v>1437</v>
      </c>
    </row>
    <row r="107" s="1" customFormat="1">
      <c r="B107" s="46"/>
      <c r="C107" s="74"/>
      <c r="D107" s="235" t="s">
        <v>234</v>
      </c>
      <c r="E107" s="74"/>
      <c r="F107" s="259" t="s">
        <v>1343</v>
      </c>
      <c r="G107" s="74"/>
      <c r="H107" s="74"/>
      <c r="I107" s="191"/>
      <c r="J107" s="74"/>
      <c r="K107" s="74"/>
      <c r="L107" s="72"/>
      <c r="M107" s="260"/>
      <c r="N107" s="47"/>
      <c r="O107" s="47"/>
      <c r="P107" s="47"/>
      <c r="Q107" s="47"/>
      <c r="R107" s="47"/>
      <c r="S107" s="47"/>
      <c r="T107" s="95"/>
      <c r="AT107" s="24" t="s">
        <v>234</v>
      </c>
      <c r="AU107" s="24" t="s">
        <v>83</v>
      </c>
    </row>
    <row r="108" s="1" customFormat="1" ht="16.5" customHeight="1">
      <c r="B108" s="46"/>
      <c r="C108" s="272" t="s">
        <v>282</v>
      </c>
      <c r="D108" s="272" t="s">
        <v>344</v>
      </c>
      <c r="E108" s="273" t="s">
        <v>1344</v>
      </c>
      <c r="F108" s="274" t="s">
        <v>1345</v>
      </c>
      <c r="G108" s="275" t="s">
        <v>327</v>
      </c>
      <c r="H108" s="276">
        <v>422.50299999999999</v>
      </c>
      <c r="I108" s="277"/>
      <c r="J108" s="278">
        <f>ROUND(I108*H108,2)</f>
        <v>0</v>
      </c>
      <c r="K108" s="274" t="s">
        <v>232</v>
      </c>
      <c r="L108" s="279"/>
      <c r="M108" s="280" t="s">
        <v>22</v>
      </c>
      <c r="N108" s="281" t="s">
        <v>45</v>
      </c>
      <c r="O108" s="47"/>
      <c r="P108" s="230">
        <f>O108*H108</f>
        <v>0</v>
      </c>
      <c r="Q108" s="230">
        <v>0</v>
      </c>
      <c r="R108" s="230">
        <f>Q108*H108</f>
        <v>0</v>
      </c>
      <c r="S108" s="230">
        <v>0</v>
      </c>
      <c r="T108" s="231">
        <f>S108*H108</f>
        <v>0</v>
      </c>
      <c r="AR108" s="24" t="s">
        <v>204</v>
      </c>
      <c r="AT108" s="24" t="s">
        <v>344</v>
      </c>
      <c r="AU108" s="24" t="s">
        <v>83</v>
      </c>
      <c r="AY108" s="24" t="s">
        <v>163</v>
      </c>
      <c r="BE108" s="232">
        <f>IF(N108="základní",J108,0)</f>
        <v>0</v>
      </c>
      <c r="BF108" s="232">
        <f>IF(N108="snížená",J108,0)</f>
        <v>0</v>
      </c>
      <c r="BG108" s="232">
        <f>IF(N108="zákl. přenesená",J108,0)</f>
        <v>0</v>
      </c>
      <c r="BH108" s="232">
        <f>IF(N108="sníž. přenesená",J108,0)</f>
        <v>0</v>
      </c>
      <c r="BI108" s="232">
        <f>IF(N108="nulová",J108,0)</f>
        <v>0</v>
      </c>
      <c r="BJ108" s="24" t="s">
        <v>24</v>
      </c>
      <c r="BK108" s="232">
        <f>ROUND(I108*H108,2)</f>
        <v>0</v>
      </c>
      <c r="BL108" s="24" t="s">
        <v>183</v>
      </c>
      <c r="BM108" s="24" t="s">
        <v>1438</v>
      </c>
    </row>
    <row r="109" s="1" customFormat="1">
      <c r="B109" s="46"/>
      <c r="C109" s="74"/>
      <c r="D109" s="235" t="s">
        <v>993</v>
      </c>
      <c r="E109" s="74"/>
      <c r="F109" s="259" t="s">
        <v>1347</v>
      </c>
      <c r="G109" s="74"/>
      <c r="H109" s="74"/>
      <c r="I109" s="191"/>
      <c r="J109" s="74"/>
      <c r="K109" s="74"/>
      <c r="L109" s="72"/>
      <c r="M109" s="260"/>
      <c r="N109" s="47"/>
      <c r="O109" s="47"/>
      <c r="P109" s="47"/>
      <c r="Q109" s="47"/>
      <c r="R109" s="47"/>
      <c r="S109" s="47"/>
      <c r="T109" s="95"/>
      <c r="AT109" s="24" t="s">
        <v>993</v>
      </c>
      <c r="AU109" s="24" t="s">
        <v>83</v>
      </c>
    </row>
    <row r="110" s="11" customFormat="1">
      <c r="B110" s="233"/>
      <c r="C110" s="234"/>
      <c r="D110" s="235" t="s">
        <v>173</v>
      </c>
      <c r="E110" s="236" t="s">
        <v>22</v>
      </c>
      <c r="F110" s="237" t="s">
        <v>1439</v>
      </c>
      <c r="G110" s="234"/>
      <c r="H110" s="238">
        <v>201.19200000000001</v>
      </c>
      <c r="I110" s="239"/>
      <c r="J110" s="234"/>
      <c r="K110" s="234"/>
      <c r="L110" s="240"/>
      <c r="M110" s="241"/>
      <c r="N110" s="242"/>
      <c r="O110" s="242"/>
      <c r="P110" s="242"/>
      <c r="Q110" s="242"/>
      <c r="R110" s="242"/>
      <c r="S110" s="242"/>
      <c r="T110" s="243"/>
      <c r="AT110" s="244" t="s">
        <v>173</v>
      </c>
      <c r="AU110" s="244" t="s">
        <v>83</v>
      </c>
      <c r="AV110" s="11" t="s">
        <v>83</v>
      </c>
      <c r="AW110" s="11" t="s">
        <v>37</v>
      </c>
      <c r="AX110" s="11" t="s">
        <v>24</v>
      </c>
      <c r="AY110" s="244" t="s">
        <v>163</v>
      </c>
    </row>
    <row r="111" s="11" customFormat="1">
      <c r="B111" s="233"/>
      <c r="C111" s="234"/>
      <c r="D111" s="235" t="s">
        <v>173</v>
      </c>
      <c r="E111" s="234"/>
      <c r="F111" s="237" t="s">
        <v>1440</v>
      </c>
      <c r="G111" s="234"/>
      <c r="H111" s="238">
        <v>422.50299999999999</v>
      </c>
      <c r="I111" s="239"/>
      <c r="J111" s="234"/>
      <c r="K111" s="234"/>
      <c r="L111" s="240"/>
      <c r="M111" s="241"/>
      <c r="N111" s="242"/>
      <c r="O111" s="242"/>
      <c r="P111" s="242"/>
      <c r="Q111" s="242"/>
      <c r="R111" s="242"/>
      <c r="S111" s="242"/>
      <c r="T111" s="243"/>
      <c r="AT111" s="244" t="s">
        <v>173</v>
      </c>
      <c r="AU111" s="244" t="s">
        <v>83</v>
      </c>
      <c r="AV111" s="11" t="s">
        <v>83</v>
      </c>
      <c r="AW111" s="11" t="s">
        <v>6</v>
      </c>
      <c r="AX111" s="11" t="s">
        <v>24</v>
      </c>
      <c r="AY111" s="244" t="s">
        <v>163</v>
      </c>
    </row>
    <row r="112" s="1" customFormat="1" ht="38.25" customHeight="1">
      <c r="B112" s="46"/>
      <c r="C112" s="221" t="s">
        <v>286</v>
      </c>
      <c r="D112" s="221" t="s">
        <v>166</v>
      </c>
      <c r="E112" s="222" t="s">
        <v>1350</v>
      </c>
      <c r="F112" s="223" t="s">
        <v>1351</v>
      </c>
      <c r="G112" s="224" t="s">
        <v>273</v>
      </c>
      <c r="H112" s="225">
        <v>42</v>
      </c>
      <c r="I112" s="226"/>
      <c r="J112" s="227">
        <f>ROUND(I112*H112,2)</f>
        <v>0</v>
      </c>
      <c r="K112" s="223" t="s">
        <v>232</v>
      </c>
      <c r="L112" s="72"/>
      <c r="M112" s="228" t="s">
        <v>22</v>
      </c>
      <c r="N112" s="229" t="s">
        <v>45</v>
      </c>
      <c r="O112" s="47"/>
      <c r="P112" s="230">
        <f>O112*H112</f>
        <v>0</v>
      </c>
      <c r="Q112" s="230">
        <v>0</v>
      </c>
      <c r="R112" s="230">
        <f>Q112*H112</f>
        <v>0</v>
      </c>
      <c r="S112" s="230">
        <v>0</v>
      </c>
      <c r="T112" s="231">
        <f>S112*H112</f>
        <v>0</v>
      </c>
      <c r="AR112" s="24" t="s">
        <v>183</v>
      </c>
      <c r="AT112" s="24" t="s">
        <v>166</v>
      </c>
      <c r="AU112" s="24" t="s">
        <v>83</v>
      </c>
      <c r="AY112" s="24" t="s">
        <v>163</v>
      </c>
      <c r="BE112" s="232">
        <f>IF(N112="základní",J112,0)</f>
        <v>0</v>
      </c>
      <c r="BF112" s="232">
        <f>IF(N112="snížená",J112,0)</f>
        <v>0</v>
      </c>
      <c r="BG112" s="232">
        <f>IF(N112="zákl. přenesená",J112,0)</f>
        <v>0</v>
      </c>
      <c r="BH112" s="232">
        <f>IF(N112="sníž. přenesená",J112,0)</f>
        <v>0</v>
      </c>
      <c r="BI112" s="232">
        <f>IF(N112="nulová",J112,0)</f>
        <v>0</v>
      </c>
      <c r="BJ112" s="24" t="s">
        <v>24</v>
      </c>
      <c r="BK112" s="232">
        <f>ROUND(I112*H112,2)</f>
        <v>0</v>
      </c>
      <c r="BL112" s="24" t="s">
        <v>183</v>
      </c>
      <c r="BM112" s="24" t="s">
        <v>1441</v>
      </c>
    </row>
    <row r="113" s="1" customFormat="1">
      <c r="B113" s="46"/>
      <c r="C113" s="74"/>
      <c r="D113" s="235" t="s">
        <v>234</v>
      </c>
      <c r="E113" s="74"/>
      <c r="F113" s="259" t="s">
        <v>1353</v>
      </c>
      <c r="G113" s="74"/>
      <c r="H113" s="74"/>
      <c r="I113" s="191"/>
      <c r="J113" s="74"/>
      <c r="K113" s="74"/>
      <c r="L113" s="72"/>
      <c r="M113" s="260"/>
      <c r="N113" s="47"/>
      <c r="O113" s="47"/>
      <c r="P113" s="47"/>
      <c r="Q113" s="47"/>
      <c r="R113" s="47"/>
      <c r="S113" s="47"/>
      <c r="T113" s="95"/>
      <c r="AT113" s="24" t="s">
        <v>234</v>
      </c>
      <c r="AU113" s="24" t="s">
        <v>83</v>
      </c>
    </row>
    <row r="114" s="1" customFormat="1" ht="16.5" customHeight="1">
      <c r="B114" s="46"/>
      <c r="C114" s="272" t="s">
        <v>291</v>
      </c>
      <c r="D114" s="272" t="s">
        <v>344</v>
      </c>
      <c r="E114" s="273" t="s">
        <v>1354</v>
      </c>
      <c r="F114" s="274" t="s">
        <v>1355</v>
      </c>
      <c r="G114" s="275" t="s">
        <v>327</v>
      </c>
      <c r="H114" s="276">
        <v>96.718000000000004</v>
      </c>
      <c r="I114" s="277"/>
      <c r="J114" s="278">
        <f>ROUND(I114*H114,2)</f>
        <v>0</v>
      </c>
      <c r="K114" s="274" t="s">
        <v>232</v>
      </c>
      <c r="L114" s="279"/>
      <c r="M114" s="280" t="s">
        <v>22</v>
      </c>
      <c r="N114" s="281" t="s">
        <v>45</v>
      </c>
      <c r="O114" s="47"/>
      <c r="P114" s="230">
        <f>O114*H114</f>
        <v>0</v>
      </c>
      <c r="Q114" s="230">
        <v>0</v>
      </c>
      <c r="R114" s="230">
        <f>Q114*H114</f>
        <v>0</v>
      </c>
      <c r="S114" s="230">
        <v>0</v>
      </c>
      <c r="T114" s="231">
        <f>S114*H114</f>
        <v>0</v>
      </c>
      <c r="AR114" s="24" t="s">
        <v>204</v>
      </c>
      <c r="AT114" s="24" t="s">
        <v>344</v>
      </c>
      <c r="AU114" s="24" t="s">
        <v>83</v>
      </c>
      <c r="AY114" s="24" t="s">
        <v>163</v>
      </c>
      <c r="BE114" s="232">
        <f>IF(N114="základní",J114,0)</f>
        <v>0</v>
      </c>
      <c r="BF114" s="232">
        <f>IF(N114="snížená",J114,0)</f>
        <v>0</v>
      </c>
      <c r="BG114" s="232">
        <f>IF(N114="zákl. přenesená",J114,0)</f>
        <v>0</v>
      </c>
      <c r="BH114" s="232">
        <f>IF(N114="sníž. přenesená",J114,0)</f>
        <v>0</v>
      </c>
      <c r="BI114" s="232">
        <f>IF(N114="nulová",J114,0)</f>
        <v>0</v>
      </c>
      <c r="BJ114" s="24" t="s">
        <v>24</v>
      </c>
      <c r="BK114" s="232">
        <f>ROUND(I114*H114,2)</f>
        <v>0</v>
      </c>
      <c r="BL114" s="24" t="s">
        <v>183</v>
      </c>
      <c r="BM114" s="24" t="s">
        <v>1442</v>
      </c>
    </row>
    <row r="115" s="11" customFormat="1">
      <c r="B115" s="233"/>
      <c r="C115" s="234"/>
      <c r="D115" s="235" t="s">
        <v>173</v>
      </c>
      <c r="E115" s="236" t="s">
        <v>22</v>
      </c>
      <c r="F115" s="237" t="s">
        <v>1443</v>
      </c>
      <c r="G115" s="234"/>
      <c r="H115" s="238">
        <v>50.904000000000003</v>
      </c>
      <c r="I115" s="239"/>
      <c r="J115" s="234"/>
      <c r="K115" s="234"/>
      <c r="L115" s="240"/>
      <c r="M115" s="241"/>
      <c r="N115" s="242"/>
      <c r="O115" s="242"/>
      <c r="P115" s="242"/>
      <c r="Q115" s="242"/>
      <c r="R115" s="242"/>
      <c r="S115" s="242"/>
      <c r="T115" s="243"/>
      <c r="AT115" s="244" t="s">
        <v>173</v>
      </c>
      <c r="AU115" s="244" t="s">
        <v>83</v>
      </c>
      <c r="AV115" s="11" t="s">
        <v>83</v>
      </c>
      <c r="AW115" s="11" t="s">
        <v>37</v>
      </c>
      <c r="AX115" s="11" t="s">
        <v>24</v>
      </c>
      <c r="AY115" s="244" t="s">
        <v>163</v>
      </c>
    </row>
    <row r="116" s="11" customFormat="1">
      <c r="B116" s="233"/>
      <c r="C116" s="234"/>
      <c r="D116" s="235" t="s">
        <v>173</v>
      </c>
      <c r="E116" s="234"/>
      <c r="F116" s="237" t="s">
        <v>1444</v>
      </c>
      <c r="G116" s="234"/>
      <c r="H116" s="238">
        <v>96.718000000000004</v>
      </c>
      <c r="I116" s="239"/>
      <c r="J116" s="234"/>
      <c r="K116" s="234"/>
      <c r="L116" s="240"/>
      <c r="M116" s="241"/>
      <c r="N116" s="242"/>
      <c r="O116" s="242"/>
      <c r="P116" s="242"/>
      <c r="Q116" s="242"/>
      <c r="R116" s="242"/>
      <c r="S116" s="242"/>
      <c r="T116" s="243"/>
      <c r="AT116" s="244" t="s">
        <v>173</v>
      </c>
      <c r="AU116" s="244" t="s">
        <v>83</v>
      </c>
      <c r="AV116" s="11" t="s">
        <v>83</v>
      </c>
      <c r="AW116" s="11" t="s">
        <v>6</v>
      </c>
      <c r="AX116" s="11" t="s">
        <v>24</v>
      </c>
      <c r="AY116" s="244" t="s">
        <v>163</v>
      </c>
    </row>
    <row r="117" s="10" customFormat="1" ht="29.88" customHeight="1">
      <c r="B117" s="205"/>
      <c r="C117" s="206"/>
      <c r="D117" s="207" t="s">
        <v>73</v>
      </c>
      <c r="E117" s="219" t="s">
        <v>178</v>
      </c>
      <c r="F117" s="219" t="s">
        <v>933</v>
      </c>
      <c r="G117" s="206"/>
      <c r="H117" s="206"/>
      <c r="I117" s="209"/>
      <c r="J117" s="220">
        <f>BK117</f>
        <v>0</v>
      </c>
      <c r="K117" s="206"/>
      <c r="L117" s="211"/>
      <c r="M117" s="212"/>
      <c r="N117" s="213"/>
      <c r="O117" s="213"/>
      <c r="P117" s="214">
        <f>SUM(P118:P119)</f>
        <v>0</v>
      </c>
      <c r="Q117" s="213"/>
      <c r="R117" s="214">
        <f>SUM(R118:R119)</f>
        <v>0</v>
      </c>
      <c r="S117" s="213"/>
      <c r="T117" s="215">
        <f>SUM(T118:T119)</f>
        <v>0</v>
      </c>
      <c r="AR117" s="216" t="s">
        <v>24</v>
      </c>
      <c r="AT117" s="217" t="s">
        <v>73</v>
      </c>
      <c r="AU117" s="217" t="s">
        <v>24</v>
      </c>
      <c r="AY117" s="216" t="s">
        <v>163</v>
      </c>
      <c r="BK117" s="218">
        <f>SUM(BK118:BK119)</f>
        <v>0</v>
      </c>
    </row>
    <row r="118" s="1" customFormat="1" ht="16.5" customHeight="1">
      <c r="B118" s="46"/>
      <c r="C118" s="221" t="s">
        <v>294</v>
      </c>
      <c r="D118" s="221" t="s">
        <v>166</v>
      </c>
      <c r="E118" s="222" t="s">
        <v>1359</v>
      </c>
      <c r="F118" s="223" t="s">
        <v>1360</v>
      </c>
      <c r="G118" s="224" t="s">
        <v>261</v>
      </c>
      <c r="H118" s="225">
        <v>72.340000000000003</v>
      </c>
      <c r="I118" s="226"/>
      <c r="J118" s="227">
        <f>ROUND(I118*H118,2)</f>
        <v>0</v>
      </c>
      <c r="K118" s="223" t="s">
        <v>232</v>
      </c>
      <c r="L118" s="72"/>
      <c r="M118" s="228" t="s">
        <v>22</v>
      </c>
      <c r="N118" s="229" t="s">
        <v>45</v>
      </c>
      <c r="O118" s="47"/>
      <c r="P118" s="230">
        <f>O118*H118</f>
        <v>0</v>
      </c>
      <c r="Q118" s="230">
        <v>0</v>
      </c>
      <c r="R118" s="230">
        <f>Q118*H118</f>
        <v>0</v>
      </c>
      <c r="S118" s="230">
        <v>0</v>
      </c>
      <c r="T118" s="231">
        <f>S118*H118</f>
        <v>0</v>
      </c>
      <c r="AR118" s="24" t="s">
        <v>183</v>
      </c>
      <c r="AT118" s="24" t="s">
        <v>166</v>
      </c>
      <c r="AU118" s="24" t="s">
        <v>83</v>
      </c>
      <c r="AY118" s="24" t="s">
        <v>163</v>
      </c>
      <c r="BE118" s="232">
        <f>IF(N118="základní",J118,0)</f>
        <v>0</v>
      </c>
      <c r="BF118" s="232">
        <f>IF(N118="snížená",J118,0)</f>
        <v>0</v>
      </c>
      <c r="BG118" s="232">
        <f>IF(N118="zákl. přenesená",J118,0)</f>
        <v>0</v>
      </c>
      <c r="BH118" s="232">
        <f>IF(N118="sníž. přenesená",J118,0)</f>
        <v>0</v>
      </c>
      <c r="BI118" s="232">
        <f>IF(N118="nulová",J118,0)</f>
        <v>0</v>
      </c>
      <c r="BJ118" s="24" t="s">
        <v>24</v>
      </c>
      <c r="BK118" s="232">
        <f>ROUND(I118*H118,2)</f>
        <v>0</v>
      </c>
      <c r="BL118" s="24" t="s">
        <v>183</v>
      </c>
      <c r="BM118" s="24" t="s">
        <v>1445</v>
      </c>
    </row>
    <row r="119" s="1" customFormat="1">
      <c r="B119" s="46"/>
      <c r="C119" s="74"/>
      <c r="D119" s="235" t="s">
        <v>234</v>
      </c>
      <c r="E119" s="74"/>
      <c r="F119" s="259" t="s">
        <v>1362</v>
      </c>
      <c r="G119" s="74"/>
      <c r="H119" s="74"/>
      <c r="I119" s="191"/>
      <c r="J119" s="74"/>
      <c r="K119" s="74"/>
      <c r="L119" s="72"/>
      <c r="M119" s="260"/>
      <c r="N119" s="47"/>
      <c r="O119" s="47"/>
      <c r="P119" s="47"/>
      <c r="Q119" s="47"/>
      <c r="R119" s="47"/>
      <c r="S119" s="47"/>
      <c r="T119" s="95"/>
      <c r="AT119" s="24" t="s">
        <v>234</v>
      </c>
      <c r="AU119" s="24" t="s">
        <v>83</v>
      </c>
    </row>
    <row r="120" s="10" customFormat="1" ht="29.88" customHeight="1">
      <c r="B120" s="205"/>
      <c r="C120" s="206"/>
      <c r="D120" s="207" t="s">
        <v>73</v>
      </c>
      <c r="E120" s="219" t="s">
        <v>183</v>
      </c>
      <c r="F120" s="219" t="s">
        <v>942</v>
      </c>
      <c r="G120" s="206"/>
      <c r="H120" s="206"/>
      <c r="I120" s="209"/>
      <c r="J120" s="220">
        <f>BK120</f>
        <v>0</v>
      </c>
      <c r="K120" s="206"/>
      <c r="L120" s="211"/>
      <c r="M120" s="212"/>
      <c r="N120" s="213"/>
      <c r="O120" s="213"/>
      <c r="P120" s="214">
        <f>SUM(P121:P122)</f>
        <v>0</v>
      </c>
      <c r="Q120" s="213"/>
      <c r="R120" s="214">
        <f>SUM(R121:R122)</f>
        <v>0</v>
      </c>
      <c r="S120" s="213"/>
      <c r="T120" s="215">
        <f>SUM(T121:T122)</f>
        <v>0</v>
      </c>
      <c r="AR120" s="216" t="s">
        <v>24</v>
      </c>
      <c r="AT120" s="217" t="s">
        <v>73</v>
      </c>
      <c r="AU120" s="217" t="s">
        <v>24</v>
      </c>
      <c r="AY120" s="216" t="s">
        <v>163</v>
      </c>
      <c r="BK120" s="218">
        <f>SUM(BK121:BK122)</f>
        <v>0</v>
      </c>
    </row>
    <row r="121" s="1" customFormat="1" ht="25.5" customHeight="1">
      <c r="B121" s="46"/>
      <c r="C121" s="221" t="s">
        <v>10</v>
      </c>
      <c r="D121" s="221" t="s">
        <v>166</v>
      </c>
      <c r="E121" s="222" t="s">
        <v>1363</v>
      </c>
      <c r="F121" s="223" t="s">
        <v>1364</v>
      </c>
      <c r="G121" s="224" t="s">
        <v>273</v>
      </c>
      <c r="H121" s="225">
        <v>8</v>
      </c>
      <c r="I121" s="226"/>
      <c r="J121" s="227">
        <f>ROUND(I121*H121,2)</f>
        <v>0</v>
      </c>
      <c r="K121" s="223" t="s">
        <v>232</v>
      </c>
      <c r="L121" s="72"/>
      <c r="M121" s="228" t="s">
        <v>22</v>
      </c>
      <c r="N121" s="229" t="s">
        <v>45</v>
      </c>
      <c r="O121" s="47"/>
      <c r="P121" s="230">
        <f>O121*H121</f>
        <v>0</v>
      </c>
      <c r="Q121" s="230">
        <v>0</v>
      </c>
      <c r="R121" s="230">
        <f>Q121*H121</f>
        <v>0</v>
      </c>
      <c r="S121" s="230">
        <v>0</v>
      </c>
      <c r="T121" s="231">
        <f>S121*H121</f>
        <v>0</v>
      </c>
      <c r="AR121" s="24" t="s">
        <v>183</v>
      </c>
      <c r="AT121" s="24" t="s">
        <v>166</v>
      </c>
      <c r="AU121" s="24" t="s">
        <v>83</v>
      </c>
      <c r="AY121" s="24" t="s">
        <v>163</v>
      </c>
      <c r="BE121" s="232">
        <f>IF(N121="základní",J121,0)</f>
        <v>0</v>
      </c>
      <c r="BF121" s="232">
        <f>IF(N121="snížená",J121,0)</f>
        <v>0</v>
      </c>
      <c r="BG121" s="232">
        <f>IF(N121="zákl. přenesená",J121,0)</f>
        <v>0</v>
      </c>
      <c r="BH121" s="232">
        <f>IF(N121="sníž. přenesená",J121,0)</f>
        <v>0</v>
      </c>
      <c r="BI121" s="232">
        <f>IF(N121="nulová",J121,0)</f>
        <v>0</v>
      </c>
      <c r="BJ121" s="24" t="s">
        <v>24</v>
      </c>
      <c r="BK121" s="232">
        <f>ROUND(I121*H121,2)</f>
        <v>0</v>
      </c>
      <c r="BL121" s="24" t="s">
        <v>183</v>
      </c>
      <c r="BM121" s="24" t="s">
        <v>1446</v>
      </c>
    </row>
    <row r="122" s="1" customFormat="1">
      <c r="B122" s="46"/>
      <c r="C122" s="74"/>
      <c r="D122" s="235" t="s">
        <v>234</v>
      </c>
      <c r="E122" s="74"/>
      <c r="F122" s="259" t="s">
        <v>1366</v>
      </c>
      <c r="G122" s="74"/>
      <c r="H122" s="74"/>
      <c r="I122" s="191"/>
      <c r="J122" s="74"/>
      <c r="K122" s="74"/>
      <c r="L122" s="72"/>
      <c r="M122" s="260"/>
      <c r="N122" s="47"/>
      <c r="O122" s="47"/>
      <c r="P122" s="47"/>
      <c r="Q122" s="47"/>
      <c r="R122" s="47"/>
      <c r="S122" s="47"/>
      <c r="T122" s="95"/>
      <c r="AT122" s="24" t="s">
        <v>234</v>
      </c>
      <c r="AU122" s="24" t="s">
        <v>83</v>
      </c>
    </row>
    <row r="123" s="10" customFormat="1" ht="29.88" customHeight="1">
      <c r="B123" s="205"/>
      <c r="C123" s="206"/>
      <c r="D123" s="207" t="s">
        <v>73</v>
      </c>
      <c r="E123" s="219" t="s">
        <v>204</v>
      </c>
      <c r="F123" s="219" t="s">
        <v>436</v>
      </c>
      <c r="G123" s="206"/>
      <c r="H123" s="206"/>
      <c r="I123" s="209"/>
      <c r="J123" s="220">
        <f>BK123</f>
        <v>0</v>
      </c>
      <c r="K123" s="206"/>
      <c r="L123" s="211"/>
      <c r="M123" s="212"/>
      <c r="N123" s="213"/>
      <c r="O123" s="213"/>
      <c r="P123" s="214">
        <f>SUM(P124:P149)</f>
        <v>0</v>
      </c>
      <c r="Q123" s="213"/>
      <c r="R123" s="214">
        <f>SUM(R124:R149)</f>
        <v>18.260909999999999</v>
      </c>
      <c r="S123" s="213"/>
      <c r="T123" s="215">
        <f>SUM(T124:T149)</f>
        <v>0</v>
      </c>
      <c r="AR123" s="216" t="s">
        <v>24</v>
      </c>
      <c r="AT123" s="217" t="s">
        <v>73</v>
      </c>
      <c r="AU123" s="217" t="s">
        <v>24</v>
      </c>
      <c r="AY123" s="216" t="s">
        <v>163</v>
      </c>
      <c r="BK123" s="218">
        <f>SUM(BK124:BK149)</f>
        <v>0</v>
      </c>
    </row>
    <row r="124" s="1" customFormat="1" ht="25.5" customHeight="1">
      <c r="B124" s="46"/>
      <c r="C124" s="221" t="s">
        <v>306</v>
      </c>
      <c r="D124" s="221" t="s">
        <v>166</v>
      </c>
      <c r="E124" s="222" t="s">
        <v>1367</v>
      </c>
      <c r="F124" s="223" t="s">
        <v>1368</v>
      </c>
      <c r="G124" s="224" t="s">
        <v>261</v>
      </c>
      <c r="H124" s="225">
        <v>72.340000000000003</v>
      </c>
      <c r="I124" s="226"/>
      <c r="J124" s="227">
        <f>ROUND(I124*H124,2)</f>
        <v>0</v>
      </c>
      <c r="K124" s="223" t="s">
        <v>232</v>
      </c>
      <c r="L124" s="72"/>
      <c r="M124" s="228" t="s">
        <v>22</v>
      </c>
      <c r="N124" s="229" t="s">
        <v>45</v>
      </c>
      <c r="O124" s="47"/>
      <c r="P124" s="230">
        <f>O124*H124</f>
        <v>0</v>
      </c>
      <c r="Q124" s="230">
        <v>0</v>
      </c>
      <c r="R124" s="230">
        <f>Q124*H124</f>
        <v>0</v>
      </c>
      <c r="S124" s="230">
        <v>0</v>
      </c>
      <c r="T124" s="231">
        <f>S124*H124</f>
        <v>0</v>
      </c>
      <c r="AR124" s="24" t="s">
        <v>183</v>
      </c>
      <c r="AT124" s="24" t="s">
        <v>166</v>
      </c>
      <c r="AU124" s="24" t="s">
        <v>83</v>
      </c>
      <c r="AY124" s="24" t="s">
        <v>163</v>
      </c>
      <c r="BE124" s="232">
        <f>IF(N124="základní",J124,0)</f>
        <v>0</v>
      </c>
      <c r="BF124" s="232">
        <f>IF(N124="snížená",J124,0)</f>
        <v>0</v>
      </c>
      <c r="BG124" s="232">
        <f>IF(N124="zákl. přenesená",J124,0)</f>
        <v>0</v>
      </c>
      <c r="BH124" s="232">
        <f>IF(N124="sníž. přenesená",J124,0)</f>
        <v>0</v>
      </c>
      <c r="BI124" s="232">
        <f>IF(N124="nulová",J124,0)</f>
        <v>0</v>
      </c>
      <c r="BJ124" s="24" t="s">
        <v>24</v>
      </c>
      <c r="BK124" s="232">
        <f>ROUND(I124*H124,2)</f>
        <v>0</v>
      </c>
      <c r="BL124" s="24" t="s">
        <v>183</v>
      </c>
      <c r="BM124" s="24" t="s">
        <v>1447</v>
      </c>
    </row>
    <row r="125" s="1" customFormat="1">
      <c r="B125" s="46"/>
      <c r="C125" s="74"/>
      <c r="D125" s="235" t="s">
        <v>234</v>
      </c>
      <c r="E125" s="74"/>
      <c r="F125" s="259" t="s">
        <v>1370</v>
      </c>
      <c r="G125" s="74"/>
      <c r="H125" s="74"/>
      <c r="I125" s="191"/>
      <c r="J125" s="74"/>
      <c r="K125" s="74"/>
      <c r="L125" s="72"/>
      <c r="M125" s="260"/>
      <c r="N125" s="47"/>
      <c r="O125" s="47"/>
      <c r="P125" s="47"/>
      <c r="Q125" s="47"/>
      <c r="R125" s="47"/>
      <c r="S125" s="47"/>
      <c r="T125" s="95"/>
      <c r="AT125" s="24" t="s">
        <v>234</v>
      </c>
      <c r="AU125" s="24" t="s">
        <v>83</v>
      </c>
    </row>
    <row r="126" s="1" customFormat="1" ht="25.5" customHeight="1">
      <c r="B126" s="46"/>
      <c r="C126" s="272" t="s">
        <v>311</v>
      </c>
      <c r="D126" s="272" t="s">
        <v>344</v>
      </c>
      <c r="E126" s="273" t="s">
        <v>1371</v>
      </c>
      <c r="F126" s="274" t="s">
        <v>1372</v>
      </c>
      <c r="G126" s="275" t="s">
        <v>261</v>
      </c>
      <c r="H126" s="276">
        <v>73.063000000000002</v>
      </c>
      <c r="I126" s="277"/>
      <c r="J126" s="278">
        <f>ROUND(I126*H126,2)</f>
        <v>0</v>
      </c>
      <c r="K126" s="274" t="s">
        <v>22</v>
      </c>
      <c r="L126" s="279"/>
      <c r="M126" s="280" t="s">
        <v>22</v>
      </c>
      <c r="N126" s="281" t="s">
        <v>45</v>
      </c>
      <c r="O126" s="47"/>
      <c r="P126" s="230">
        <f>O126*H126</f>
        <v>0</v>
      </c>
      <c r="Q126" s="230">
        <v>0</v>
      </c>
      <c r="R126" s="230">
        <f>Q126*H126</f>
        <v>0</v>
      </c>
      <c r="S126" s="230">
        <v>0</v>
      </c>
      <c r="T126" s="231">
        <f>S126*H126</f>
        <v>0</v>
      </c>
      <c r="AR126" s="24" t="s">
        <v>204</v>
      </c>
      <c r="AT126" s="24" t="s">
        <v>344</v>
      </c>
      <c r="AU126" s="24" t="s">
        <v>83</v>
      </c>
      <c r="AY126" s="24" t="s">
        <v>163</v>
      </c>
      <c r="BE126" s="232">
        <f>IF(N126="základní",J126,0)</f>
        <v>0</v>
      </c>
      <c r="BF126" s="232">
        <f>IF(N126="snížená",J126,0)</f>
        <v>0</v>
      </c>
      <c r="BG126" s="232">
        <f>IF(N126="zákl. přenesená",J126,0)</f>
        <v>0</v>
      </c>
      <c r="BH126" s="232">
        <f>IF(N126="sníž. přenesená",J126,0)</f>
        <v>0</v>
      </c>
      <c r="BI126" s="232">
        <f>IF(N126="nulová",J126,0)</f>
        <v>0</v>
      </c>
      <c r="BJ126" s="24" t="s">
        <v>24</v>
      </c>
      <c r="BK126" s="232">
        <f>ROUND(I126*H126,2)</f>
        <v>0</v>
      </c>
      <c r="BL126" s="24" t="s">
        <v>183</v>
      </c>
      <c r="BM126" s="24" t="s">
        <v>1448</v>
      </c>
    </row>
    <row r="127" s="11" customFormat="1">
      <c r="B127" s="233"/>
      <c r="C127" s="234"/>
      <c r="D127" s="235" t="s">
        <v>173</v>
      </c>
      <c r="E127" s="234"/>
      <c r="F127" s="237" t="s">
        <v>1449</v>
      </c>
      <c r="G127" s="234"/>
      <c r="H127" s="238">
        <v>73.063000000000002</v>
      </c>
      <c r="I127" s="239"/>
      <c r="J127" s="234"/>
      <c r="K127" s="234"/>
      <c r="L127" s="240"/>
      <c r="M127" s="241"/>
      <c r="N127" s="242"/>
      <c r="O127" s="242"/>
      <c r="P127" s="242"/>
      <c r="Q127" s="242"/>
      <c r="R127" s="242"/>
      <c r="S127" s="242"/>
      <c r="T127" s="243"/>
      <c r="AT127" s="244" t="s">
        <v>173</v>
      </c>
      <c r="AU127" s="244" t="s">
        <v>83</v>
      </c>
      <c r="AV127" s="11" t="s">
        <v>83</v>
      </c>
      <c r="AW127" s="11" t="s">
        <v>6</v>
      </c>
      <c r="AX127" s="11" t="s">
        <v>24</v>
      </c>
      <c r="AY127" s="244" t="s">
        <v>163</v>
      </c>
    </row>
    <row r="128" s="1" customFormat="1" ht="16.5" customHeight="1">
      <c r="B128" s="46"/>
      <c r="C128" s="272" t="s">
        <v>317</v>
      </c>
      <c r="D128" s="272" t="s">
        <v>344</v>
      </c>
      <c r="E128" s="273" t="s">
        <v>1375</v>
      </c>
      <c r="F128" s="274" t="s">
        <v>1450</v>
      </c>
      <c r="G128" s="275" t="s">
        <v>195</v>
      </c>
      <c r="H128" s="276">
        <v>13.130000000000001</v>
      </c>
      <c r="I128" s="277"/>
      <c r="J128" s="278">
        <f>ROUND(I128*H128,2)</f>
        <v>0</v>
      </c>
      <c r="K128" s="274" t="s">
        <v>22</v>
      </c>
      <c r="L128" s="279"/>
      <c r="M128" s="280" t="s">
        <v>22</v>
      </c>
      <c r="N128" s="281" t="s">
        <v>45</v>
      </c>
      <c r="O128" s="47"/>
      <c r="P128" s="230">
        <f>O128*H128</f>
        <v>0</v>
      </c>
      <c r="Q128" s="230">
        <v>0</v>
      </c>
      <c r="R128" s="230">
        <f>Q128*H128</f>
        <v>0</v>
      </c>
      <c r="S128" s="230">
        <v>0</v>
      </c>
      <c r="T128" s="231">
        <f>S128*H128</f>
        <v>0</v>
      </c>
      <c r="AR128" s="24" t="s">
        <v>204</v>
      </c>
      <c r="AT128" s="24" t="s">
        <v>344</v>
      </c>
      <c r="AU128" s="24" t="s">
        <v>83</v>
      </c>
      <c r="AY128" s="24" t="s">
        <v>163</v>
      </c>
      <c r="BE128" s="232">
        <f>IF(N128="základní",J128,0)</f>
        <v>0</v>
      </c>
      <c r="BF128" s="232">
        <f>IF(N128="snížená",J128,0)</f>
        <v>0</v>
      </c>
      <c r="BG128" s="232">
        <f>IF(N128="zákl. přenesená",J128,0)</f>
        <v>0</v>
      </c>
      <c r="BH128" s="232">
        <f>IF(N128="sníž. přenesená",J128,0)</f>
        <v>0</v>
      </c>
      <c r="BI128" s="232">
        <f>IF(N128="nulová",J128,0)</f>
        <v>0</v>
      </c>
      <c r="BJ128" s="24" t="s">
        <v>24</v>
      </c>
      <c r="BK128" s="232">
        <f>ROUND(I128*H128,2)</f>
        <v>0</v>
      </c>
      <c r="BL128" s="24" t="s">
        <v>183</v>
      </c>
      <c r="BM128" s="24" t="s">
        <v>1451</v>
      </c>
    </row>
    <row r="129" s="11" customFormat="1">
      <c r="B129" s="233"/>
      <c r="C129" s="234"/>
      <c r="D129" s="235" t="s">
        <v>173</v>
      </c>
      <c r="E129" s="234"/>
      <c r="F129" s="237" t="s">
        <v>1452</v>
      </c>
      <c r="G129" s="234"/>
      <c r="H129" s="238">
        <v>13.130000000000001</v>
      </c>
      <c r="I129" s="239"/>
      <c r="J129" s="234"/>
      <c r="K129" s="234"/>
      <c r="L129" s="240"/>
      <c r="M129" s="241"/>
      <c r="N129" s="242"/>
      <c r="O129" s="242"/>
      <c r="P129" s="242"/>
      <c r="Q129" s="242"/>
      <c r="R129" s="242"/>
      <c r="S129" s="242"/>
      <c r="T129" s="243"/>
      <c r="AT129" s="244" t="s">
        <v>173</v>
      </c>
      <c r="AU129" s="244" t="s">
        <v>83</v>
      </c>
      <c r="AV129" s="11" t="s">
        <v>83</v>
      </c>
      <c r="AW129" s="11" t="s">
        <v>6</v>
      </c>
      <c r="AX129" s="11" t="s">
        <v>24</v>
      </c>
      <c r="AY129" s="244" t="s">
        <v>163</v>
      </c>
    </row>
    <row r="130" s="1" customFormat="1" ht="38.25" customHeight="1">
      <c r="B130" s="46"/>
      <c r="C130" s="221" t="s">
        <v>324</v>
      </c>
      <c r="D130" s="221" t="s">
        <v>166</v>
      </c>
      <c r="E130" s="222" t="s">
        <v>1379</v>
      </c>
      <c r="F130" s="223" t="s">
        <v>1380</v>
      </c>
      <c r="G130" s="224" t="s">
        <v>440</v>
      </c>
      <c r="H130" s="225">
        <v>2</v>
      </c>
      <c r="I130" s="226"/>
      <c r="J130" s="227">
        <f>ROUND(I130*H130,2)</f>
        <v>0</v>
      </c>
      <c r="K130" s="223" t="s">
        <v>232</v>
      </c>
      <c r="L130" s="72"/>
      <c r="M130" s="228" t="s">
        <v>22</v>
      </c>
      <c r="N130" s="229" t="s">
        <v>45</v>
      </c>
      <c r="O130" s="47"/>
      <c r="P130" s="230">
        <f>O130*H130</f>
        <v>0</v>
      </c>
      <c r="Q130" s="230">
        <v>0</v>
      </c>
      <c r="R130" s="230">
        <f>Q130*H130</f>
        <v>0</v>
      </c>
      <c r="S130" s="230">
        <v>0</v>
      </c>
      <c r="T130" s="231">
        <f>S130*H130</f>
        <v>0</v>
      </c>
      <c r="AR130" s="24" t="s">
        <v>183</v>
      </c>
      <c r="AT130" s="24" t="s">
        <v>166</v>
      </c>
      <c r="AU130" s="24" t="s">
        <v>83</v>
      </c>
      <c r="AY130" s="24" t="s">
        <v>163</v>
      </c>
      <c r="BE130" s="232">
        <f>IF(N130="základní",J130,0)</f>
        <v>0</v>
      </c>
      <c r="BF130" s="232">
        <f>IF(N130="snížená",J130,0)</f>
        <v>0</v>
      </c>
      <c r="BG130" s="232">
        <f>IF(N130="zákl. přenesená",J130,0)</f>
        <v>0</v>
      </c>
      <c r="BH130" s="232">
        <f>IF(N130="sníž. přenesená",J130,0)</f>
        <v>0</v>
      </c>
      <c r="BI130" s="232">
        <f>IF(N130="nulová",J130,0)</f>
        <v>0</v>
      </c>
      <c r="BJ130" s="24" t="s">
        <v>24</v>
      </c>
      <c r="BK130" s="232">
        <f>ROUND(I130*H130,2)</f>
        <v>0</v>
      </c>
      <c r="BL130" s="24" t="s">
        <v>183</v>
      </c>
      <c r="BM130" s="24" t="s">
        <v>1453</v>
      </c>
    </row>
    <row r="131" s="1" customFormat="1">
      <c r="B131" s="46"/>
      <c r="C131" s="74"/>
      <c r="D131" s="235" t="s">
        <v>234</v>
      </c>
      <c r="E131" s="74"/>
      <c r="F131" s="259" t="s">
        <v>1382</v>
      </c>
      <c r="G131" s="74"/>
      <c r="H131" s="74"/>
      <c r="I131" s="191"/>
      <c r="J131" s="74"/>
      <c r="K131" s="74"/>
      <c r="L131" s="72"/>
      <c r="M131" s="260"/>
      <c r="N131" s="47"/>
      <c r="O131" s="47"/>
      <c r="P131" s="47"/>
      <c r="Q131" s="47"/>
      <c r="R131" s="47"/>
      <c r="S131" s="47"/>
      <c r="T131" s="95"/>
      <c r="AT131" s="24" t="s">
        <v>234</v>
      </c>
      <c r="AU131" s="24" t="s">
        <v>83</v>
      </c>
    </row>
    <row r="132" s="1" customFormat="1" ht="25.5" customHeight="1">
      <c r="B132" s="46"/>
      <c r="C132" s="272" t="s">
        <v>330</v>
      </c>
      <c r="D132" s="272" t="s">
        <v>344</v>
      </c>
      <c r="E132" s="273" t="s">
        <v>1383</v>
      </c>
      <c r="F132" s="274" t="s">
        <v>1384</v>
      </c>
      <c r="G132" s="275" t="s">
        <v>440</v>
      </c>
      <c r="H132" s="276">
        <v>2</v>
      </c>
      <c r="I132" s="277"/>
      <c r="J132" s="278">
        <f>ROUND(I132*H132,2)</f>
        <v>0</v>
      </c>
      <c r="K132" s="274" t="s">
        <v>232</v>
      </c>
      <c r="L132" s="279"/>
      <c r="M132" s="280" t="s">
        <v>22</v>
      </c>
      <c r="N132" s="281" t="s">
        <v>45</v>
      </c>
      <c r="O132" s="47"/>
      <c r="P132" s="230">
        <f>O132*H132</f>
        <v>0</v>
      </c>
      <c r="Q132" s="230">
        <v>0.061499999999999999</v>
      </c>
      <c r="R132" s="230">
        <f>Q132*H132</f>
        <v>0.123</v>
      </c>
      <c r="S132" s="230">
        <v>0</v>
      </c>
      <c r="T132" s="231">
        <f>S132*H132</f>
        <v>0</v>
      </c>
      <c r="AR132" s="24" t="s">
        <v>204</v>
      </c>
      <c r="AT132" s="24" t="s">
        <v>344</v>
      </c>
      <c r="AU132" s="24" t="s">
        <v>83</v>
      </c>
      <c r="AY132" s="24" t="s">
        <v>163</v>
      </c>
      <c r="BE132" s="232">
        <f>IF(N132="základní",J132,0)</f>
        <v>0</v>
      </c>
      <c r="BF132" s="232">
        <f>IF(N132="snížená",J132,0)</f>
        <v>0</v>
      </c>
      <c r="BG132" s="232">
        <f>IF(N132="zákl. přenesená",J132,0)</f>
        <v>0</v>
      </c>
      <c r="BH132" s="232">
        <f>IF(N132="sníž. přenesená",J132,0)</f>
        <v>0</v>
      </c>
      <c r="BI132" s="232">
        <f>IF(N132="nulová",J132,0)</f>
        <v>0</v>
      </c>
      <c r="BJ132" s="24" t="s">
        <v>24</v>
      </c>
      <c r="BK132" s="232">
        <f>ROUND(I132*H132,2)</f>
        <v>0</v>
      </c>
      <c r="BL132" s="24" t="s">
        <v>183</v>
      </c>
      <c r="BM132" s="24" t="s">
        <v>1454</v>
      </c>
    </row>
    <row r="133" s="1" customFormat="1" ht="25.5" customHeight="1">
      <c r="B133" s="46"/>
      <c r="C133" s="221" t="s">
        <v>9</v>
      </c>
      <c r="D133" s="221" t="s">
        <v>166</v>
      </c>
      <c r="E133" s="222" t="s">
        <v>1386</v>
      </c>
      <c r="F133" s="223" t="s">
        <v>1387</v>
      </c>
      <c r="G133" s="224" t="s">
        <v>440</v>
      </c>
      <c r="H133" s="225">
        <v>3</v>
      </c>
      <c r="I133" s="226"/>
      <c r="J133" s="227">
        <f>ROUND(I133*H133,2)</f>
        <v>0</v>
      </c>
      <c r="K133" s="223" t="s">
        <v>232</v>
      </c>
      <c r="L133" s="72"/>
      <c r="M133" s="228" t="s">
        <v>22</v>
      </c>
      <c r="N133" s="229" t="s">
        <v>45</v>
      </c>
      <c r="O133" s="47"/>
      <c r="P133" s="230">
        <f>O133*H133</f>
        <v>0</v>
      </c>
      <c r="Q133" s="230">
        <v>2.1167600000000002</v>
      </c>
      <c r="R133" s="230">
        <f>Q133*H133</f>
        <v>6.3502800000000006</v>
      </c>
      <c r="S133" s="230">
        <v>0</v>
      </c>
      <c r="T133" s="231">
        <f>S133*H133</f>
        <v>0</v>
      </c>
      <c r="AR133" s="24" t="s">
        <v>183</v>
      </c>
      <c r="AT133" s="24" t="s">
        <v>166</v>
      </c>
      <c r="AU133" s="24" t="s">
        <v>83</v>
      </c>
      <c r="AY133" s="24" t="s">
        <v>163</v>
      </c>
      <c r="BE133" s="232">
        <f>IF(N133="základní",J133,0)</f>
        <v>0</v>
      </c>
      <c r="BF133" s="232">
        <f>IF(N133="snížená",J133,0)</f>
        <v>0</v>
      </c>
      <c r="BG133" s="232">
        <f>IF(N133="zákl. přenesená",J133,0)</f>
        <v>0</v>
      </c>
      <c r="BH133" s="232">
        <f>IF(N133="sníž. přenesená",J133,0)</f>
        <v>0</v>
      </c>
      <c r="BI133" s="232">
        <f>IF(N133="nulová",J133,0)</f>
        <v>0</v>
      </c>
      <c r="BJ133" s="24" t="s">
        <v>24</v>
      </c>
      <c r="BK133" s="232">
        <f>ROUND(I133*H133,2)</f>
        <v>0</v>
      </c>
      <c r="BL133" s="24" t="s">
        <v>183</v>
      </c>
      <c r="BM133" s="24" t="s">
        <v>1455</v>
      </c>
    </row>
    <row r="134" s="1" customFormat="1">
      <c r="B134" s="46"/>
      <c r="C134" s="74"/>
      <c r="D134" s="235" t="s">
        <v>234</v>
      </c>
      <c r="E134" s="74"/>
      <c r="F134" s="259" t="s">
        <v>1389</v>
      </c>
      <c r="G134" s="74"/>
      <c r="H134" s="74"/>
      <c r="I134" s="191"/>
      <c r="J134" s="74"/>
      <c r="K134" s="74"/>
      <c r="L134" s="72"/>
      <c r="M134" s="260"/>
      <c r="N134" s="47"/>
      <c r="O134" s="47"/>
      <c r="P134" s="47"/>
      <c r="Q134" s="47"/>
      <c r="R134" s="47"/>
      <c r="S134" s="47"/>
      <c r="T134" s="95"/>
      <c r="AT134" s="24" t="s">
        <v>234</v>
      </c>
      <c r="AU134" s="24" t="s">
        <v>83</v>
      </c>
    </row>
    <row r="135" s="1" customFormat="1" ht="16.5" customHeight="1">
      <c r="B135" s="46"/>
      <c r="C135" s="272" t="s">
        <v>343</v>
      </c>
      <c r="D135" s="272" t="s">
        <v>344</v>
      </c>
      <c r="E135" s="273" t="s">
        <v>1390</v>
      </c>
      <c r="F135" s="274" t="s">
        <v>1456</v>
      </c>
      <c r="G135" s="275" t="s">
        <v>195</v>
      </c>
      <c r="H135" s="276">
        <v>3</v>
      </c>
      <c r="I135" s="277"/>
      <c r="J135" s="278">
        <f>ROUND(I135*H135,2)</f>
        <v>0</v>
      </c>
      <c r="K135" s="274" t="s">
        <v>22</v>
      </c>
      <c r="L135" s="279"/>
      <c r="M135" s="280" t="s">
        <v>22</v>
      </c>
      <c r="N135" s="281" t="s">
        <v>45</v>
      </c>
      <c r="O135" s="47"/>
      <c r="P135" s="230">
        <f>O135*H135</f>
        <v>0</v>
      </c>
      <c r="Q135" s="230">
        <v>3.6499999999999999</v>
      </c>
      <c r="R135" s="230">
        <f>Q135*H135</f>
        <v>10.949999999999999</v>
      </c>
      <c r="S135" s="230">
        <v>0</v>
      </c>
      <c r="T135" s="231">
        <f>S135*H135</f>
        <v>0</v>
      </c>
      <c r="AR135" s="24" t="s">
        <v>204</v>
      </c>
      <c r="AT135" s="24" t="s">
        <v>344</v>
      </c>
      <c r="AU135" s="24" t="s">
        <v>83</v>
      </c>
      <c r="AY135" s="24" t="s">
        <v>163</v>
      </c>
      <c r="BE135" s="232">
        <f>IF(N135="základní",J135,0)</f>
        <v>0</v>
      </c>
      <c r="BF135" s="232">
        <f>IF(N135="snížená",J135,0)</f>
        <v>0</v>
      </c>
      <c r="BG135" s="232">
        <f>IF(N135="zákl. přenesená",J135,0)</f>
        <v>0</v>
      </c>
      <c r="BH135" s="232">
        <f>IF(N135="sníž. přenesená",J135,0)</f>
        <v>0</v>
      </c>
      <c r="BI135" s="232">
        <f>IF(N135="nulová",J135,0)</f>
        <v>0</v>
      </c>
      <c r="BJ135" s="24" t="s">
        <v>24</v>
      </c>
      <c r="BK135" s="232">
        <f>ROUND(I135*H135,2)</f>
        <v>0</v>
      </c>
      <c r="BL135" s="24" t="s">
        <v>183</v>
      </c>
      <c r="BM135" s="24" t="s">
        <v>1457</v>
      </c>
    </row>
    <row r="136" s="12" customFormat="1">
      <c r="B136" s="245"/>
      <c r="C136" s="246"/>
      <c r="D136" s="235" t="s">
        <v>173</v>
      </c>
      <c r="E136" s="247" t="s">
        <v>22</v>
      </c>
      <c r="F136" s="248" t="s">
        <v>1458</v>
      </c>
      <c r="G136" s="246"/>
      <c r="H136" s="247" t="s">
        <v>22</v>
      </c>
      <c r="I136" s="249"/>
      <c r="J136" s="246"/>
      <c r="K136" s="246"/>
      <c r="L136" s="250"/>
      <c r="M136" s="251"/>
      <c r="N136" s="252"/>
      <c r="O136" s="252"/>
      <c r="P136" s="252"/>
      <c r="Q136" s="252"/>
      <c r="R136" s="252"/>
      <c r="S136" s="252"/>
      <c r="T136" s="253"/>
      <c r="AT136" s="254" t="s">
        <v>173</v>
      </c>
      <c r="AU136" s="254" t="s">
        <v>83</v>
      </c>
      <c r="AV136" s="12" t="s">
        <v>24</v>
      </c>
      <c r="AW136" s="12" t="s">
        <v>37</v>
      </c>
      <c r="AX136" s="12" t="s">
        <v>74</v>
      </c>
      <c r="AY136" s="254" t="s">
        <v>163</v>
      </c>
    </row>
    <row r="137" s="12" customFormat="1">
      <c r="B137" s="245"/>
      <c r="C137" s="246"/>
      <c r="D137" s="235" t="s">
        <v>173</v>
      </c>
      <c r="E137" s="247" t="s">
        <v>22</v>
      </c>
      <c r="F137" s="248" t="s">
        <v>1394</v>
      </c>
      <c r="G137" s="246"/>
      <c r="H137" s="247" t="s">
        <v>22</v>
      </c>
      <c r="I137" s="249"/>
      <c r="J137" s="246"/>
      <c r="K137" s="246"/>
      <c r="L137" s="250"/>
      <c r="M137" s="251"/>
      <c r="N137" s="252"/>
      <c r="O137" s="252"/>
      <c r="P137" s="252"/>
      <c r="Q137" s="252"/>
      <c r="R137" s="252"/>
      <c r="S137" s="252"/>
      <c r="T137" s="253"/>
      <c r="AT137" s="254" t="s">
        <v>173</v>
      </c>
      <c r="AU137" s="254" t="s">
        <v>83</v>
      </c>
      <c r="AV137" s="12" t="s">
        <v>24</v>
      </c>
      <c r="AW137" s="12" t="s">
        <v>37</v>
      </c>
      <c r="AX137" s="12" t="s">
        <v>74</v>
      </c>
      <c r="AY137" s="254" t="s">
        <v>163</v>
      </c>
    </row>
    <row r="138" s="12" customFormat="1">
      <c r="B138" s="245"/>
      <c r="C138" s="246"/>
      <c r="D138" s="235" t="s">
        <v>173</v>
      </c>
      <c r="E138" s="247" t="s">
        <v>22</v>
      </c>
      <c r="F138" s="248" t="s">
        <v>1459</v>
      </c>
      <c r="G138" s="246"/>
      <c r="H138" s="247" t="s">
        <v>22</v>
      </c>
      <c r="I138" s="249"/>
      <c r="J138" s="246"/>
      <c r="K138" s="246"/>
      <c r="L138" s="250"/>
      <c r="M138" s="251"/>
      <c r="N138" s="252"/>
      <c r="O138" s="252"/>
      <c r="P138" s="252"/>
      <c r="Q138" s="252"/>
      <c r="R138" s="252"/>
      <c r="S138" s="252"/>
      <c r="T138" s="253"/>
      <c r="AT138" s="254" t="s">
        <v>173</v>
      </c>
      <c r="AU138" s="254" t="s">
        <v>83</v>
      </c>
      <c r="AV138" s="12" t="s">
        <v>24</v>
      </c>
      <c r="AW138" s="12" t="s">
        <v>37</v>
      </c>
      <c r="AX138" s="12" t="s">
        <v>74</v>
      </c>
      <c r="AY138" s="254" t="s">
        <v>163</v>
      </c>
    </row>
    <row r="139" s="12" customFormat="1">
      <c r="B139" s="245"/>
      <c r="C139" s="246"/>
      <c r="D139" s="235" t="s">
        <v>173</v>
      </c>
      <c r="E139" s="247" t="s">
        <v>22</v>
      </c>
      <c r="F139" s="248" t="s">
        <v>1396</v>
      </c>
      <c r="G139" s="246"/>
      <c r="H139" s="247" t="s">
        <v>22</v>
      </c>
      <c r="I139" s="249"/>
      <c r="J139" s="246"/>
      <c r="K139" s="246"/>
      <c r="L139" s="250"/>
      <c r="M139" s="251"/>
      <c r="N139" s="252"/>
      <c r="O139" s="252"/>
      <c r="P139" s="252"/>
      <c r="Q139" s="252"/>
      <c r="R139" s="252"/>
      <c r="S139" s="252"/>
      <c r="T139" s="253"/>
      <c r="AT139" s="254" t="s">
        <v>173</v>
      </c>
      <c r="AU139" s="254" t="s">
        <v>83</v>
      </c>
      <c r="AV139" s="12" t="s">
        <v>24</v>
      </c>
      <c r="AW139" s="12" t="s">
        <v>37</v>
      </c>
      <c r="AX139" s="12" t="s">
        <v>74</v>
      </c>
      <c r="AY139" s="254" t="s">
        <v>163</v>
      </c>
    </row>
    <row r="140" s="12" customFormat="1">
      <c r="B140" s="245"/>
      <c r="C140" s="246"/>
      <c r="D140" s="235" t="s">
        <v>173</v>
      </c>
      <c r="E140" s="247" t="s">
        <v>22</v>
      </c>
      <c r="F140" s="248" t="s">
        <v>1460</v>
      </c>
      <c r="G140" s="246"/>
      <c r="H140" s="247" t="s">
        <v>22</v>
      </c>
      <c r="I140" s="249"/>
      <c r="J140" s="246"/>
      <c r="K140" s="246"/>
      <c r="L140" s="250"/>
      <c r="M140" s="251"/>
      <c r="N140" s="252"/>
      <c r="O140" s="252"/>
      <c r="P140" s="252"/>
      <c r="Q140" s="252"/>
      <c r="R140" s="252"/>
      <c r="S140" s="252"/>
      <c r="T140" s="253"/>
      <c r="AT140" s="254" t="s">
        <v>173</v>
      </c>
      <c r="AU140" s="254" t="s">
        <v>83</v>
      </c>
      <c r="AV140" s="12" t="s">
        <v>24</v>
      </c>
      <c r="AW140" s="12" t="s">
        <v>37</v>
      </c>
      <c r="AX140" s="12" t="s">
        <v>74</v>
      </c>
      <c r="AY140" s="254" t="s">
        <v>163</v>
      </c>
    </row>
    <row r="141" s="12" customFormat="1">
      <c r="B141" s="245"/>
      <c r="C141" s="246"/>
      <c r="D141" s="235" t="s">
        <v>173</v>
      </c>
      <c r="E141" s="247" t="s">
        <v>22</v>
      </c>
      <c r="F141" s="248" t="s">
        <v>1398</v>
      </c>
      <c r="G141" s="246"/>
      <c r="H141" s="247" t="s">
        <v>22</v>
      </c>
      <c r="I141" s="249"/>
      <c r="J141" s="246"/>
      <c r="K141" s="246"/>
      <c r="L141" s="250"/>
      <c r="M141" s="251"/>
      <c r="N141" s="252"/>
      <c r="O141" s="252"/>
      <c r="P141" s="252"/>
      <c r="Q141" s="252"/>
      <c r="R141" s="252"/>
      <c r="S141" s="252"/>
      <c r="T141" s="253"/>
      <c r="AT141" s="254" t="s">
        <v>173</v>
      </c>
      <c r="AU141" s="254" t="s">
        <v>83</v>
      </c>
      <c r="AV141" s="12" t="s">
        <v>24</v>
      </c>
      <c r="AW141" s="12" t="s">
        <v>37</v>
      </c>
      <c r="AX141" s="12" t="s">
        <v>74</v>
      </c>
      <c r="AY141" s="254" t="s">
        <v>163</v>
      </c>
    </row>
    <row r="142" s="11" customFormat="1">
      <c r="B142" s="233"/>
      <c r="C142" s="234"/>
      <c r="D142" s="235" t="s">
        <v>173</v>
      </c>
      <c r="E142" s="236" t="s">
        <v>22</v>
      </c>
      <c r="F142" s="237" t="s">
        <v>1461</v>
      </c>
      <c r="G142" s="234"/>
      <c r="H142" s="238">
        <v>3</v>
      </c>
      <c r="I142" s="239"/>
      <c r="J142" s="234"/>
      <c r="K142" s="234"/>
      <c r="L142" s="240"/>
      <c r="M142" s="241"/>
      <c r="N142" s="242"/>
      <c r="O142" s="242"/>
      <c r="P142" s="242"/>
      <c r="Q142" s="242"/>
      <c r="R142" s="242"/>
      <c r="S142" s="242"/>
      <c r="T142" s="243"/>
      <c r="AT142" s="244" t="s">
        <v>173</v>
      </c>
      <c r="AU142" s="244" t="s">
        <v>83</v>
      </c>
      <c r="AV142" s="11" t="s">
        <v>83</v>
      </c>
      <c r="AW142" s="11" t="s">
        <v>37</v>
      </c>
      <c r="AX142" s="11" t="s">
        <v>24</v>
      </c>
      <c r="AY142" s="244" t="s">
        <v>163</v>
      </c>
    </row>
    <row r="143" s="1" customFormat="1" ht="25.5" customHeight="1">
      <c r="B143" s="46"/>
      <c r="C143" s="221" t="s">
        <v>349</v>
      </c>
      <c r="D143" s="221" t="s">
        <v>166</v>
      </c>
      <c r="E143" s="222" t="s">
        <v>1400</v>
      </c>
      <c r="F143" s="223" t="s">
        <v>1401</v>
      </c>
      <c r="G143" s="224" t="s">
        <v>440</v>
      </c>
      <c r="H143" s="225">
        <v>9</v>
      </c>
      <c r="I143" s="226"/>
      <c r="J143" s="227">
        <f>ROUND(I143*H143,2)</f>
        <v>0</v>
      </c>
      <c r="K143" s="223" t="s">
        <v>232</v>
      </c>
      <c r="L143" s="72"/>
      <c r="M143" s="228" t="s">
        <v>22</v>
      </c>
      <c r="N143" s="229" t="s">
        <v>45</v>
      </c>
      <c r="O143" s="47"/>
      <c r="P143" s="230">
        <f>O143*H143</f>
        <v>0</v>
      </c>
      <c r="Q143" s="230">
        <v>0.035729999999999998</v>
      </c>
      <c r="R143" s="230">
        <f>Q143*H143</f>
        <v>0.32156999999999997</v>
      </c>
      <c r="S143" s="230">
        <v>0</v>
      </c>
      <c r="T143" s="231">
        <f>S143*H143</f>
        <v>0</v>
      </c>
      <c r="AR143" s="24" t="s">
        <v>183</v>
      </c>
      <c r="AT143" s="24" t="s">
        <v>166</v>
      </c>
      <c r="AU143" s="24" t="s">
        <v>83</v>
      </c>
      <c r="AY143" s="24" t="s">
        <v>163</v>
      </c>
      <c r="BE143" s="232">
        <f>IF(N143="základní",J143,0)</f>
        <v>0</v>
      </c>
      <c r="BF143" s="232">
        <f>IF(N143="snížená",J143,0)</f>
        <v>0</v>
      </c>
      <c r="BG143" s="232">
        <f>IF(N143="zákl. přenesená",J143,0)</f>
        <v>0</v>
      </c>
      <c r="BH143" s="232">
        <f>IF(N143="sníž. přenesená",J143,0)</f>
        <v>0</v>
      </c>
      <c r="BI143" s="232">
        <f>IF(N143="nulová",J143,0)</f>
        <v>0</v>
      </c>
      <c r="BJ143" s="24" t="s">
        <v>24</v>
      </c>
      <c r="BK143" s="232">
        <f>ROUND(I143*H143,2)</f>
        <v>0</v>
      </c>
      <c r="BL143" s="24" t="s">
        <v>183</v>
      </c>
      <c r="BM143" s="24" t="s">
        <v>1462</v>
      </c>
    </row>
    <row r="144" s="1" customFormat="1">
      <c r="B144" s="46"/>
      <c r="C144" s="74"/>
      <c r="D144" s="235" t="s">
        <v>234</v>
      </c>
      <c r="E144" s="74"/>
      <c r="F144" s="259" t="s">
        <v>1403</v>
      </c>
      <c r="G144" s="74"/>
      <c r="H144" s="74"/>
      <c r="I144" s="191"/>
      <c r="J144" s="74"/>
      <c r="K144" s="74"/>
      <c r="L144" s="72"/>
      <c r="M144" s="260"/>
      <c r="N144" s="47"/>
      <c r="O144" s="47"/>
      <c r="P144" s="47"/>
      <c r="Q144" s="47"/>
      <c r="R144" s="47"/>
      <c r="S144" s="47"/>
      <c r="T144" s="95"/>
      <c r="AT144" s="24" t="s">
        <v>234</v>
      </c>
      <c r="AU144" s="24" t="s">
        <v>83</v>
      </c>
    </row>
    <row r="145" s="11" customFormat="1">
      <c r="B145" s="233"/>
      <c r="C145" s="234"/>
      <c r="D145" s="235" t="s">
        <v>173</v>
      </c>
      <c r="E145" s="236" t="s">
        <v>22</v>
      </c>
      <c r="F145" s="237" t="s">
        <v>1463</v>
      </c>
      <c r="G145" s="234"/>
      <c r="H145" s="238">
        <v>9</v>
      </c>
      <c r="I145" s="239"/>
      <c r="J145" s="234"/>
      <c r="K145" s="234"/>
      <c r="L145" s="240"/>
      <c r="M145" s="241"/>
      <c r="N145" s="242"/>
      <c r="O145" s="242"/>
      <c r="P145" s="242"/>
      <c r="Q145" s="242"/>
      <c r="R145" s="242"/>
      <c r="S145" s="242"/>
      <c r="T145" s="243"/>
      <c r="AT145" s="244" t="s">
        <v>173</v>
      </c>
      <c r="AU145" s="244" t="s">
        <v>83</v>
      </c>
      <c r="AV145" s="11" t="s">
        <v>83</v>
      </c>
      <c r="AW145" s="11" t="s">
        <v>37</v>
      </c>
      <c r="AX145" s="11" t="s">
        <v>24</v>
      </c>
      <c r="AY145" s="244" t="s">
        <v>163</v>
      </c>
    </row>
    <row r="146" s="1" customFormat="1" ht="25.5" customHeight="1">
      <c r="B146" s="46"/>
      <c r="C146" s="221" t="s">
        <v>356</v>
      </c>
      <c r="D146" s="221" t="s">
        <v>166</v>
      </c>
      <c r="E146" s="222" t="s">
        <v>1405</v>
      </c>
      <c r="F146" s="223" t="s">
        <v>1406</v>
      </c>
      <c r="G146" s="224" t="s">
        <v>440</v>
      </c>
      <c r="H146" s="225">
        <v>3</v>
      </c>
      <c r="I146" s="226"/>
      <c r="J146" s="227">
        <f>ROUND(I146*H146,2)</f>
        <v>0</v>
      </c>
      <c r="K146" s="223" t="s">
        <v>232</v>
      </c>
      <c r="L146" s="72"/>
      <c r="M146" s="228" t="s">
        <v>22</v>
      </c>
      <c r="N146" s="229" t="s">
        <v>45</v>
      </c>
      <c r="O146" s="47"/>
      <c r="P146" s="230">
        <f>O146*H146</f>
        <v>0</v>
      </c>
      <c r="Q146" s="230">
        <v>0.0070200000000000002</v>
      </c>
      <c r="R146" s="230">
        <f>Q146*H146</f>
        <v>0.021060000000000002</v>
      </c>
      <c r="S146" s="230">
        <v>0</v>
      </c>
      <c r="T146" s="231">
        <f>S146*H146</f>
        <v>0</v>
      </c>
      <c r="AR146" s="24" t="s">
        <v>183</v>
      </c>
      <c r="AT146" s="24" t="s">
        <v>166</v>
      </c>
      <c r="AU146" s="24" t="s">
        <v>83</v>
      </c>
      <c r="AY146" s="24" t="s">
        <v>163</v>
      </c>
      <c r="BE146" s="232">
        <f>IF(N146="základní",J146,0)</f>
        <v>0</v>
      </c>
      <c r="BF146" s="232">
        <f>IF(N146="snížená",J146,0)</f>
        <v>0</v>
      </c>
      <c r="BG146" s="232">
        <f>IF(N146="zákl. přenesená",J146,0)</f>
        <v>0</v>
      </c>
      <c r="BH146" s="232">
        <f>IF(N146="sníž. přenesená",J146,0)</f>
        <v>0</v>
      </c>
      <c r="BI146" s="232">
        <f>IF(N146="nulová",J146,0)</f>
        <v>0</v>
      </c>
      <c r="BJ146" s="24" t="s">
        <v>24</v>
      </c>
      <c r="BK146" s="232">
        <f>ROUND(I146*H146,2)</f>
        <v>0</v>
      </c>
      <c r="BL146" s="24" t="s">
        <v>183</v>
      </c>
      <c r="BM146" s="24" t="s">
        <v>1464</v>
      </c>
    </row>
    <row r="147" s="1" customFormat="1">
      <c r="B147" s="46"/>
      <c r="C147" s="74"/>
      <c r="D147" s="235" t="s">
        <v>234</v>
      </c>
      <c r="E147" s="74"/>
      <c r="F147" s="259" t="s">
        <v>1408</v>
      </c>
      <c r="G147" s="74"/>
      <c r="H147" s="74"/>
      <c r="I147" s="191"/>
      <c r="J147" s="74"/>
      <c r="K147" s="74"/>
      <c r="L147" s="72"/>
      <c r="M147" s="260"/>
      <c r="N147" s="47"/>
      <c r="O147" s="47"/>
      <c r="P147" s="47"/>
      <c r="Q147" s="47"/>
      <c r="R147" s="47"/>
      <c r="S147" s="47"/>
      <c r="T147" s="95"/>
      <c r="AT147" s="24" t="s">
        <v>234</v>
      </c>
      <c r="AU147" s="24" t="s">
        <v>83</v>
      </c>
    </row>
    <row r="148" s="1" customFormat="1" ht="16.5" customHeight="1">
      <c r="B148" s="46"/>
      <c r="C148" s="272" t="s">
        <v>366</v>
      </c>
      <c r="D148" s="272" t="s">
        <v>344</v>
      </c>
      <c r="E148" s="273" t="s">
        <v>1409</v>
      </c>
      <c r="F148" s="274" t="s">
        <v>1410</v>
      </c>
      <c r="G148" s="275" t="s">
        <v>440</v>
      </c>
      <c r="H148" s="276">
        <v>3</v>
      </c>
      <c r="I148" s="277"/>
      <c r="J148" s="278">
        <f>ROUND(I148*H148,2)</f>
        <v>0</v>
      </c>
      <c r="K148" s="274" t="s">
        <v>232</v>
      </c>
      <c r="L148" s="279"/>
      <c r="M148" s="280" t="s">
        <v>22</v>
      </c>
      <c r="N148" s="281" t="s">
        <v>45</v>
      </c>
      <c r="O148" s="47"/>
      <c r="P148" s="230">
        <f>O148*H148</f>
        <v>0</v>
      </c>
      <c r="Q148" s="230">
        <v>0.16500000000000001</v>
      </c>
      <c r="R148" s="230">
        <f>Q148*H148</f>
        <v>0.495</v>
      </c>
      <c r="S148" s="230">
        <v>0</v>
      </c>
      <c r="T148" s="231">
        <f>S148*H148</f>
        <v>0</v>
      </c>
      <c r="AR148" s="24" t="s">
        <v>204</v>
      </c>
      <c r="AT148" s="24" t="s">
        <v>344</v>
      </c>
      <c r="AU148" s="24" t="s">
        <v>83</v>
      </c>
      <c r="AY148" s="24" t="s">
        <v>163</v>
      </c>
      <c r="BE148" s="232">
        <f>IF(N148="základní",J148,0)</f>
        <v>0</v>
      </c>
      <c r="BF148" s="232">
        <f>IF(N148="snížená",J148,0)</f>
        <v>0</v>
      </c>
      <c r="BG148" s="232">
        <f>IF(N148="zákl. přenesená",J148,0)</f>
        <v>0</v>
      </c>
      <c r="BH148" s="232">
        <f>IF(N148="sníž. přenesená",J148,0)</f>
        <v>0</v>
      </c>
      <c r="BI148" s="232">
        <f>IF(N148="nulová",J148,0)</f>
        <v>0</v>
      </c>
      <c r="BJ148" s="24" t="s">
        <v>24</v>
      </c>
      <c r="BK148" s="232">
        <f>ROUND(I148*H148,2)</f>
        <v>0</v>
      </c>
      <c r="BL148" s="24" t="s">
        <v>183</v>
      </c>
      <c r="BM148" s="24" t="s">
        <v>1465</v>
      </c>
    </row>
    <row r="149" s="1" customFormat="1" ht="16.5" customHeight="1">
      <c r="B149" s="46"/>
      <c r="C149" s="221" t="s">
        <v>371</v>
      </c>
      <c r="D149" s="221" t="s">
        <v>166</v>
      </c>
      <c r="E149" s="222" t="s">
        <v>1412</v>
      </c>
      <c r="F149" s="223" t="s">
        <v>1466</v>
      </c>
      <c r="G149" s="224" t="s">
        <v>261</v>
      </c>
      <c r="H149" s="225">
        <v>72.340000000000003</v>
      </c>
      <c r="I149" s="226"/>
      <c r="J149" s="227">
        <f>ROUND(I149*H149,2)</f>
        <v>0</v>
      </c>
      <c r="K149" s="223" t="s">
        <v>22</v>
      </c>
      <c r="L149" s="72"/>
      <c r="M149" s="228" t="s">
        <v>22</v>
      </c>
      <c r="N149" s="229" t="s">
        <v>45</v>
      </c>
      <c r="O149" s="47"/>
      <c r="P149" s="230">
        <f>O149*H149</f>
        <v>0</v>
      </c>
      <c r="Q149" s="230">
        <v>0</v>
      </c>
      <c r="R149" s="230">
        <f>Q149*H149</f>
        <v>0</v>
      </c>
      <c r="S149" s="230">
        <v>0</v>
      </c>
      <c r="T149" s="231">
        <f>S149*H149</f>
        <v>0</v>
      </c>
      <c r="AR149" s="24" t="s">
        <v>183</v>
      </c>
      <c r="AT149" s="24" t="s">
        <v>166</v>
      </c>
      <c r="AU149" s="24" t="s">
        <v>83</v>
      </c>
      <c r="AY149" s="24" t="s">
        <v>163</v>
      </c>
      <c r="BE149" s="232">
        <f>IF(N149="základní",J149,0)</f>
        <v>0</v>
      </c>
      <c r="BF149" s="232">
        <f>IF(N149="snížená",J149,0)</f>
        <v>0</v>
      </c>
      <c r="BG149" s="232">
        <f>IF(N149="zákl. přenesená",J149,0)</f>
        <v>0</v>
      </c>
      <c r="BH149" s="232">
        <f>IF(N149="sníž. přenesená",J149,0)</f>
        <v>0</v>
      </c>
      <c r="BI149" s="232">
        <f>IF(N149="nulová",J149,0)</f>
        <v>0</v>
      </c>
      <c r="BJ149" s="24" t="s">
        <v>24</v>
      </c>
      <c r="BK149" s="232">
        <f>ROUND(I149*H149,2)</f>
        <v>0</v>
      </c>
      <c r="BL149" s="24" t="s">
        <v>183</v>
      </c>
      <c r="BM149" s="24" t="s">
        <v>1467</v>
      </c>
    </row>
    <row r="150" s="10" customFormat="1" ht="29.88" customHeight="1">
      <c r="B150" s="205"/>
      <c r="C150" s="206"/>
      <c r="D150" s="207" t="s">
        <v>73</v>
      </c>
      <c r="E150" s="219" t="s">
        <v>636</v>
      </c>
      <c r="F150" s="219" t="s">
        <v>637</v>
      </c>
      <c r="G150" s="206"/>
      <c r="H150" s="206"/>
      <c r="I150" s="209"/>
      <c r="J150" s="220">
        <f>BK150</f>
        <v>0</v>
      </c>
      <c r="K150" s="206"/>
      <c r="L150" s="211"/>
      <c r="M150" s="212"/>
      <c r="N150" s="213"/>
      <c r="O150" s="213"/>
      <c r="P150" s="214">
        <f>SUM(P151:P152)</f>
        <v>0</v>
      </c>
      <c r="Q150" s="213"/>
      <c r="R150" s="214">
        <f>SUM(R151:R152)</f>
        <v>0</v>
      </c>
      <c r="S150" s="213"/>
      <c r="T150" s="215">
        <f>SUM(T151:T152)</f>
        <v>0</v>
      </c>
      <c r="AR150" s="216" t="s">
        <v>24</v>
      </c>
      <c r="AT150" s="217" t="s">
        <v>73</v>
      </c>
      <c r="AU150" s="217" t="s">
        <v>24</v>
      </c>
      <c r="AY150" s="216" t="s">
        <v>163</v>
      </c>
      <c r="BK150" s="218">
        <f>SUM(BK151:BK152)</f>
        <v>0</v>
      </c>
    </row>
    <row r="151" s="1" customFormat="1" ht="25.5" customHeight="1">
      <c r="B151" s="46"/>
      <c r="C151" s="221" t="s">
        <v>378</v>
      </c>
      <c r="D151" s="221" t="s">
        <v>166</v>
      </c>
      <c r="E151" s="222" t="s">
        <v>1415</v>
      </c>
      <c r="F151" s="223" t="s">
        <v>1416</v>
      </c>
      <c r="G151" s="224" t="s">
        <v>327</v>
      </c>
      <c r="H151" s="225">
        <v>18.629999999999999</v>
      </c>
      <c r="I151" s="226"/>
      <c r="J151" s="227">
        <f>ROUND(I151*H151,2)</f>
        <v>0</v>
      </c>
      <c r="K151" s="223" t="s">
        <v>232</v>
      </c>
      <c r="L151" s="72"/>
      <c r="M151" s="228" t="s">
        <v>22</v>
      </c>
      <c r="N151" s="229" t="s">
        <v>45</v>
      </c>
      <c r="O151" s="47"/>
      <c r="P151" s="230">
        <f>O151*H151</f>
        <v>0</v>
      </c>
      <c r="Q151" s="230">
        <v>0</v>
      </c>
      <c r="R151" s="230">
        <f>Q151*H151</f>
        <v>0</v>
      </c>
      <c r="S151" s="230">
        <v>0</v>
      </c>
      <c r="T151" s="231">
        <f>S151*H151</f>
        <v>0</v>
      </c>
      <c r="AR151" s="24" t="s">
        <v>183</v>
      </c>
      <c r="AT151" s="24" t="s">
        <v>166</v>
      </c>
      <c r="AU151" s="24" t="s">
        <v>83</v>
      </c>
      <c r="AY151" s="24" t="s">
        <v>163</v>
      </c>
      <c r="BE151" s="232">
        <f>IF(N151="základní",J151,0)</f>
        <v>0</v>
      </c>
      <c r="BF151" s="232">
        <f>IF(N151="snížená",J151,0)</f>
        <v>0</v>
      </c>
      <c r="BG151" s="232">
        <f>IF(N151="zákl. přenesená",J151,0)</f>
        <v>0</v>
      </c>
      <c r="BH151" s="232">
        <f>IF(N151="sníž. přenesená",J151,0)</f>
        <v>0</v>
      </c>
      <c r="BI151" s="232">
        <f>IF(N151="nulová",J151,0)</f>
        <v>0</v>
      </c>
      <c r="BJ151" s="24" t="s">
        <v>24</v>
      </c>
      <c r="BK151" s="232">
        <f>ROUND(I151*H151,2)</f>
        <v>0</v>
      </c>
      <c r="BL151" s="24" t="s">
        <v>183</v>
      </c>
      <c r="BM151" s="24" t="s">
        <v>1468</v>
      </c>
    </row>
    <row r="152" s="1" customFormat="1">
      <c r="B152" s="46"/>
      <c r="C152" s="74"/>
      <c r="D152" s="235" t="s">
        <v>234</v>
      </c>
      <c r="E152" s="74"/>
      <c r="F152" s="259" t="s">
        <v>1418</v>
      </c>
      <c r="G152" s="74"/>
      <c r="H152" s="74"/>
      <c r="I152" s="191"/>
      <c r="J152" s="74"/>
      <c r="K152" s="74"/>
      <c r="L152" s="72"/>
      <c r="M152" s="282"/>
      <c r="N152" s="256"/>
      <c r="O152" s="256"/>
      <c r="P152" s="256"/>
      <c r="Q152" s="256"/>
      <c r="R152" s="256"/>
      <c r="S152" s="256"/>
      <c r="T152" s="283"/>
      <c r="AT152" s="24" t="s">
        <v>234</v>
      </c>
      <c r="AU152" s="24" t="s">
        <v>83</v>
      </c>
    </row>
    <row r="153" s="1" customFormat="1" ht="6.96" customHeight="1">
      <c r="B153" s="67"/>
      <c r="C153" s="68"/>
      <c r="D153" s="68"/>
      <c r="E153" s="68"/>
      <c r="F153" s="68"/>
      <c r="G153" s="68"/>
      <c r="H153" s="68"/>
      <c r="I153" s="166"/>
      <c r="J153" s="68"/>
      <c r="K153" s="68"/>
      <c r="L153" s="72"/>
    </row>
  </sheetData>
  <sheetProtection sheet="1" autoFilter="0" formatColumns="0" formatRows="0" objects="1" scenarios="1" spinCount="100000" saltValue="WyEp34AfR5V8WrPrwSvwvp72uZSOmmUpN/dMM+eJQfsyp7+fMnaQF4ry1BUDSpShbLhFmTHVauJGvBG6+k8dXA==" hashValue="EAtAgW2fBYmNRePdDhFHBi16PUut6dMo7RElgTw9Ddlhw5unUQcstg6kNuIhXtOKqJGTek9f/aZiI2V3Bn2IEw==" algorithmName="SHA-512" password="CC35"/>
  <autoFilter ref="C81:K152"/>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109</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1469</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ROUND(J83,2)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ROUND(SUM(BE83:BE180), 2)</f>
        <v>0</v>
      </c>
      <c r="G30" s="47"/>
      <c r="H30" s="47"/>
      <c r="I30" s="158">
        <v>0.20999999999999999</v>
      </c>
      <c r="J30" s="157">
        <f>ROUND(ROUND((SUM(BE83:BE180)), 2)*I30, 2)</f>
        <v>0</v>
      </c>
      <c r="K30" s="51"/>
    </row>
    <row r="31" s="1" customFormat="1" ht="14.4" customHeight="1">
      <c r="B31" s="46"/>
      <c r="C31" s="47"/>
      <c r="D31" s="47"/>
      <c r="E31" s="55" t="s">
        <v>46</v>
      </c>
      <c r="F31" s="157">
        <f>ROUND(SUM(BF83:BF180), 2)</f>
        <v>0</v>
      </c>
      <c r="G31" s="47"/>
      <c r="H31" s="47"/>
      <c r="I31" s="158">
        <v>0.14999999999999999</v>
      </c>
      <c r="J31" s="157">
        <f>ROUND(ROUND((SUM(BF83:BF180)), 2)*I31, 2)</f>
        <v>0</v>
      </c>
      <c r="K31" s="51"/>
    </row>
    <row r="32" hidden="1" s="1" customFormat="1" ht="14.4" customHeight="1">
      <c r="B32" s="46"/>
      <c r="C32" s="47"/>
      <c r="D32" s="47"/>
      <c r="E32" s="55" t="s">
        <v>47</v>
      </c>
      <c r="F32" s="157">
        <f>ROUND(SUM(BG83:BG180), 2)</f>
        <v>0</v>
      </c>
      <c r="G32" s="47"/>
      <c r="H32" s="47"/>
      <c r="I32" s="158">
        <v>0.20999999999999999</v>
      </c>
      <c r="J32" s="157">
        <v>0</v>
      </c>
      <c r="K32" s="51"/>
    </row>
    <row r="33" hidden="1" s="1" customFormat="1" ht="14.4" customHeight="1">
      <c r="B33" s="46"/>
      <c r="C33" s="47"/>
      <c r="D33" s="47"/>
      <c r="E33" s="55" t="s">
        <v>48</v>
      </c>
      <c r="F33" s="157">
        <f>ROUND(SUM(BH83:BH180), 2)</f>
        <v>0</v>
      </c>
      <c r="G33" s="47"/>
      <c r="H33" s="47"/>
      <c r="I33" s="158">
        <v>0.14999999999999999</v>
      </c>
      <c r="J33" s="157">
        <v>0</v>
      </c>
      <c r="K33" s="51"/>
    </row>
    <row r="34" hidden="1" s="1" customFormat="1" ht="14.4" customHeight="1">
      <c r="B34" s="46"/>
      <c r="C34" s="47"/>
      <c r="D34" s="47"/>
      <c r="E34" s="55" t="s">
        <v>49</v>
      </c>
      <c r="F34" s="157">
        <f>ROUND(SUM(BI83:BI180),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303 - Stoka 3</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J83</f>
        <v>0</v>
      </c>
      <c r="K56" s="51"/>
      <c r="AU56" s="24" t="s">
        <v>140</v>
      </c>
    </row>
    <row r="57" s="7" customFormat="1" ht="24.96" customHeight="1">
      <c r="B57" s="177"/>
      <c r="C57" s="178"/>
      <c r="D57" s="179" t="s">
        <v>219</v>
      </c>
      <c r="E57" s="180"/>
      <c r="F57" s="180"/>
      <c r="G57" s="180"/>
      <c r="H57" s="180"/>
      <c r="I57" s="181"/>
      <c r="J57" s="182">
        <f>J84</f>
        <v>0</v>
      </c>
      <c r="K57" s="183"/>
    </row>
    <row r="58" s="8" customFormat="1" ht="19.92" customHeight="1">
      <c r="B58" s="184"/>
      <c r="C58" s="185"/>
      <c r="D58" s="186" t="s">
        <v>220</v>
      </c>
      <c r="E58" s="187"/>
      <c r="F58" s="187"/>
      <c r="G58" s="187"/>
      <c r="H58" s="187"/>
      <c r="I58" s="188"/>
      <c r="J58" s="189">
        <f>J85</f>
        <v>0</v>
      </c>
      <c r="K58" s="190"/>
    </row>
    <row r="59" s="8" customFormat="1" ht="19.92" customHeight="1">
      <c r="B59" s="184"/>
      <c r="C59" s="185"/>
      <c r="D59" s="186" t="s">
        <v>845</v>
      </c>
      <c r="E59" s="187"/>
      <c r="F59" s="187"/>
      <c r="G59" s="187"/>
      <c r="H59" s="187"/>
      <c r="I59" s="188"/>
      <c r="J59" s="189">
        <f>J115</f>
        <v>0</v>
      </c>
      <c r="K59" s="190"/>
    </row>
    <row r="60" s="8" customFormat="1" ht="19.92" customHeight="1">
      <c r="B60" s="184"/>
      <c r="C60" s="185"/>
      <c r="D60" s="186" t="s">
        <v>846</v>
      </c>
      <c r="E60" s="187"/>
      <c r="F60" s="187"/>
      <c r="G60" s="187"/>
      <c r="H60" s="187"/>
      <c r="I60" s="188"/>
      <c r="J60" s="189">
        <f>J117</f>
        <v>0</v>
      </c>
      <c r="K60" s="190"/>
    </row>
    <row r="61" s="8" customFormat="1" ht="19.92" customHeight="1">
      <c r="B61" s="184"/>
      <c r="C61" s="185"/>
      <c r="D61" s="186" t="s">
        <v>847</v>
      </c>
      <c r="E61" s="187"/>
      <c r="F61" s="187"/>
      <c r="G61" s="187"/>
      <c r="H61" s="187"/>
      <c r="I61" s="188"/>
      <c r="J61" s="189">
        <f>J121</f>
        <v>0</v>
      </c>
      <c r="K61" s="190"/>
    </row>
    <row r="62" s="8" customFormat="1" ht="19.92" customHeight="1">
      <c r="B62" s="184"/>
      <c r="C62" s="185"/>
      <c r="D62" s="186" t="s">
        <v>222</v>
      </c>
      <c r="E62" s="187"/>
      <c r="F62" s="187"/>
      <c r="G62" s="187"/>
      <c r="H62" s="187"/>
      <c r="I62" s="188"/>
      <c r="J62" s="189">
        <f>J129</f>
        <v>0</v>
      </c>
      <c r="K62" s="190"/>
    </row>
    <row r="63" s="8" customFormat="1" ht="19.92" customHeight="1">
      <c r="B63" s="184"/>
      <c r="C63" s="185"/>
      <c r="D63" s="186" t="s">
        <v>225</v>
      </c>
      <c r="E63" s="187"/>
      <c r="F63" s="187"/>
      <c r="G63" s="187"/>
      <c r="H63" s="187"/>
      <c r="I63" s="188"/>
      <c r="J63" s="189">
        <f>J178</f>
        <v>0</v>
      </c>
      <c r="K63" s="190"/>
    </row>
    <row r="64" s="1" customFormat="1" ht="21.84" customHeight="1">
      <c r="B64" s="46"/>
      <c r="C64" s="47"/>
      <c r="D64" s="47"/>
      <c r="E64" s="47"/>
      <c r="F64" s="47"/>
      <c r="G64" s="47"/>
      <c r="H64" s="47"/>
      <c r="I64" s="144"/>
      <c r="J64" s="47"/>
      <c r="K64" s="51"/>
    </row>
    <row r="65" s="1" customFormat="1" ht="6.96" customHeight="1">
      <c r="B65" s="67"/>
      <c r="C65" s="68"/>
      <c r="D65" s="68"/>
      <c r="E65" s="68"/>
      <c r="F65" s="68"/>
      <c r="G65" s="68"/>
      <c r="H65" s="68"/>
      <c r="I65" s="166"/>
      <c r="J65" s="68"/>
      <c r="K65" s="69"/>
    </row>
    <row r="69" s="1" customFormat="1" ht="6.96" customHeight="1">
      <c r="B69" s="70"/>
      <c r="C69" s="71"/>
      <c r="D69" s="71"/>
      <c r="E69" s="71"/>
      <c r="F69" s="71"/>
      <c r="G69" s="71"/>
      <c r="H69" s="71"/>
      <c r="I69" s="169"/>
      <c r="J69" s="71"/>
      <c r="K69" s="71"/>
      <c r="L69" s="72"/>
    </row>
    <row r="70" s="1" customFormat="1" ht="36.96" customHeight="1">
      <c r="B70" s="46"/>
      <c r="C70" s="73" t="s">
        <v>146</v>
      </c>
      <c r="D70" s="74"/>
      <c r="E70" s="74"/>
      <c r="F70" s="74"/>
      <c r="G70" s="74"/>
      <c r="H70" s="74"/>
      <c r="I70" s="191"/>
      <c r="J70" s="74"/>
      <c r="K70" s="74"/>
      <c r="L70" s="72"/>
    </row>
    <row r="71" s="1" customFormat="1" ht="6.96" customHeight="1">
      <c r="B71" s="46"/>
      <c r="C71" s="74"/>
      <c r="D71" s="74"/>
      <c r="E71" s="74"/>
      <c r="F71" s="74"/>
      <c r="G71" s="74"/>
      <c r="H71" s="74"/>
      <c r="I71" s="191"/>
      <c r="J71" s="74"/>
      <c r="K71" s="74"/>
      <c r="L71" s="72"/>
    </row>
    <row r="72" s="1" customFormat="1" ht="14.4" customHeight="1">
      <c r="B72" s="46"/>
      <c r="C72" s="76" t="s">
        <v>18</v>
      </c>
      <c r="D72" s="74"/>
      <c r="E72" s="74"/>
      <c r="F72" s="74"/>
      <c r="G72" s="74"/>
      <c r="H72" s="74"/>
      <c r="I72" s="191"/>
      <c r="J72" s="74"/>
      <c r="K72" s="74"/>
      <c r="L72" s="72"/>
    </row>
    <row r="73" s="1" customFormat="1" ht="16.5" customHeight="1">
      <c r="B73" s="46"/>
      <c r="C73" s="74"/>
      <c r="D73" s="74"/>
      <c r="E73" s="192" t="str">
        <f>E7</f>
        <v>II/118 Kladno - Středočeský kraj</v>
      </c>
      <c r="F73" s="76"/>
      <c r="G73" s="76"/>
      <c r="H73" s="76"/>
      <c r="I73" s="191"/>
      <c r="J73" s="74"/>
      <c r="K73" s="74"/>
      <c r="L73" s="72"/>
    </row>
    <row r="74" s="1" customFormat="1" ht="14.4" customHeight="1">
      <c r="B74" s="46"/>
      <c r="C74" s="76" t="s">
        <v>134</v>
      </c>
      <c r="D74" s="74"/>
      <c r="E74" s="74"/>
      <c r="F74" s="74"/>
      <c r="G74" s="74"/>
      <c r="H74" s="74"/>
      <c r="I74" s="191"/>
      <c r="J74" s="74"/>
      <c r="K74" s="74"/>
      <c r="L74" s="72"/>
    </row>
    <row r="75" s="1" customFormat="1" ht="17.25" customHeight="1">
      <c r="B75" s="46"/>
      <c r="C75" s="74"/>
      <c r="D75" s="74"/>
      <c r="E75" s="82" t="str">
        <f>E9</f>
        <v>SO 303 - Stoka 3</v>
      </c>
      <c r="F75" s="74"/>
      <c r="G75" s="74"/>
      <c r="H75" s="74"/>
      <c r="I75" s="191"/>
      <c r="J75" s="74"/>
      <c r="K75" s="74"/>
      <c r="L75" s="72"/>
    </row>
    <row r="76" s="1" customFormat="1" ht="6.96" customHeight="1">
      <c r="B76" s="46"/>
      <c r="C76" s="74"/>
      <c r="D76" s="74"/>
      <c r="E76" s="74"/>
      <c r="F76" s="74"/>
      <c r="G76" s="74"/>
      <c r="H76" s="74"/>
      <c r="I76" s="191"/>
      <c r="J76" s="74"/>
      <c r="K76" s="74"/>
      <c r="L76" s="72"/>
    </row>
    <row r="77" s="1" customFormat="1" ht="18" customHeight="1">
      <c r="B77" s="46"/>
      <c r="C77" s="76" t="s">
        <v>25</v>
      </c>
      <c r="D77" s="74"/>
      <c r="E77" s="74"/>
      <c r="F77" s="193" t="str">
        <f>F12</f>
        <v xml:space="preserve"> </v>
      </c>
      <c r="G77" s="74"/>
      <c r="H77" s="74"/>
      <c r="I77" s="194" t="s">
        <v>27</v>
      </c>
      <c r="J77" s="85" t="str">
        <f>IF(J12="","",J12)</f>
        <v>05.09.2016</v>
      </c>
      <c r="K77" s="74"/>
      <c r="L77" s="72"/>
    </row>
    <row r="78" s="1" customFormat="1" ht="6.96" customHeight="1">
      <c r="B78" s="46"/>
      <c r="C78" s="74"/>
      <c r="D78" s="74"/>
      <c r="E78" s="74"/>
      <c r="F78" s="74"/>
      <c r="G78" s="74"/>
      <c r="H78" s="74"/>
      <c r="I78" s="191"/>
      <c r="J78" s="74"/>
      <c r="K78" s="74"/>
      <c r="L78" s="72"/>
    </row>
    <row r="79" s="1" customFormat="1">
      <c r="B79" s="46"/>
      <c r="C79" s="76" t="s">
        <v>31</v>
      </c>
      <c r="D79" s="74"/>
      <c r="E79" s="74"/>
      <c r="F79" s="193" t="str">
        <f>E15</f>
        <v xml:space="preserve"> </v>
      </c>
      <c r="G79" s="74"/>
      <c r="H79" s="74"/>
      <c r="I79" s="194" t="s">
        <v>36</v>
      </c>
      <c r="J79" s="193" t="str">
        <f>E21</f>
        <v xml:space="preserve"> </v>
      </c>
      <c r="K79" s="74"/>
      <c r="L79" s="72"/>
    </row>
    <row r="80" s="1" customFormat="1" ht="14.4" customHeight="1">
      <c r="B80" s="46"/>
      <c r="C80" s="76" t="s">
        <v>34</v>
      </c>
      <c r="D80" s="74"/>
      <c r="E80" s="74"/>
      <c r="F80" s="193" t="str">
        <f>IF(E18="","",E18)</f>
        <v/>
      </c>
      <c r="G80" s="74"/>
      <c r="H80" s="74"/>
      <c r="I80" s="191"/>
      <c r="J80" s="74"/>
      <c r="K80" s="74"/>
      <c r="L80" s="72"/>
    </row>
    <row r="81" s="1" customFormat="1" ht="10.32" customHeight="1">
      <c r="B81" s="46"/>
      <c r="C81" s="74"/>
      <c r="D81" s="74"/>
      <c r="E81" s="74"/>
      <c r="F81" s="74"/>
      <c r="G81" s="74"/>
      <c r="H81" s="74"/>
      <c r="I81" s="191"/>
      <c r="J81" s="74"/>
      <c r="K81" s="74"/>
      <c r="L81" s="72"/>
    </row>
    <row r="82" s="9" customFormat="1" ht="29.28" customHeight="1">
      <c r="B82" s="195"/>
      <c r="C82" s="196" t="s">
        <v>147</v>
      </c>
      <c r="D82" s="197" t="s">
        <v>59</v>
      </c>
      <c r="E82" s="197" t="s">
        <v>55</v>
      </c>
      <c r="F82" s="197" t="s">
        <v>148</v>
      </c>
      <c r="G82" s="197" t="s">
        <v>149</v>
      </c>
      <c r="H82" s="197" t="s">
        <v>150</v>
      </c>
      <c r="I82" s="198" t="s">
        <v>151</v>
      </c>
      <c r="J82" s="197" t="s">
        <v>138</v>
      </c>
      <c r="K82" s="199" t="s">
        <v>152</v>
      </c>
      <c r="L82" s="200"/>
      <c r="M82" s="102" t="s">
        <v>153</v>
      </c>
      <c r="N82" s="103" t="s">
        <v>44</v>
      </c>
      <c r="O82" s="103" t="s">
        <v>154</v>
      </c>
      <c r="P82" s="103" t="s">
        <v>155</v>
      </c>
      <c r="Q82" s="103" t="s">
        <v>156</v>
      </c>
      <c r="R82" s="103" t="s">
        <v>157</v>
      </c>
      <c r="S82" s="103" t="s">
        <v>158</v>
      </c>
      <c r="T82" s="104" t="s">
        <v>159</v>
      </c>
    </row>
    <row r="83" s="1" customFormat="1" ht="29.28" customHeight="1">
      <c r="B83" s="46"/>
      <c r="C83" s="108" t="s">
        <v>139</v>
      </c>
      <c r="D83" s="74"/>
      <c r="E83" s="74"/>
      <c r="F83" s="74"/>
      <c r="G83" s="74"/>
      <c r="H83" s="74"/>
      <c r="I83" s="191"/>
      <c r="J83" s="201">
        <f>BK83</f>
        <v>0</v>
      </c>
      <c r="K83" s="74"/>
      <c r="L83" s="72"/>
      <c r="M83" s="105"/>
      <c r="N83" s="106"/>
      <c r="O83" s="106"/>
      <c r="P83" s="202">
        <f>P84</f>
        <v>0</v>
      </c>
      <c r="Q83" s="106"/>
      <c r="R83" s="202">
        <f>R84</f>
        <v>97.233741199999997</v>
      </c>
      <c r="S83" s="106"/>
      <c r="T83" s="203">
        <f>T84</f>
        <v>0</v>
      </c>
      <c r="AT83" s="24" t="s">
        <v>73</v>
      </c>
      <c r="AU83" s="24" t="s">
        <v>140</v>
      </c>
      <c r="BK83" s="204">
        <f>BK84</f>
        <v>0</v>
      </c>
    </row>
    <row r="84" s="10" customFormat="1" ht="37.44" customHeight="1">
      <c r="B84" s="205"/>
      <c r="C84" s="206"/>
      <c r="D84" s="207" t="s">
        <v>73</v>
      </c>
      <c r="E84" s="208" t="s">
        <v>226</v>
      </c>
      <c r="F84" s="208" t="s">
        <v>227</v>
      </c>
      <c r="G84" s="206"/>
      <c r="H84" s="206"/>
      <c r="I84" s="209"/>
      <c r="J84" s="210">
        <f>BK84</f>
        <v>0</v>
      </c>
      <c r="K84" s="206"/>
      <c r="L84" s="211"/>
      <c r="M84" s="212"/>
      <c r="N84" s="213"/>
      <c r="O84" s="213"/>
      <c r="P84" s="214">
        <f>P85+P115+P117+P121+P129+P178</f>
        <v>0</v>
      </c>
      <c r="Q84" s="213"/>
      <c r="R84" s="214">
        <f>R85+R115+R117+R121+R129+R178</f>
        <v>97.233741199999997</v>
      </c>
      <c r="S84" s="213"/>
      <c r="T84" s="215">
        <f>T85+T115+T117+T121+T129+T178</f>
        <v>0</v>
      </c>
      <c r="AR84" s="216" t="s">
        <v>24</v>
      </c>
      <c r="AT84" s="217" t="s">
        <v>73</v>
      </c>
      <c r="AU84" s="217" t="s">
        <v>74</v>
      </c>
      <c r="AY84" s="216" t="s">
        <v>163</v>
      </c>
      <c r="BK84" s="218">
        <f>BK85+BK115+BK117+BK121+BK129+BK178</f>
        <v>0</v>
      </c>
    </row>
    <row r="85" s="10" customFormat="1" ht="19.92" customHeight="1">
      <c r="B85" s="205"/>
      <c r="C85" s="206"/>
      <c r="D85" s="207" t="s">
        <v>73</v>
      </c>
      <c r="E85" s="219" t="s">
        <v>24</v>
      </c>
      <c r="F85" s="219" t="s">
        <v>228</v>
      </c>
      <c r="G85" s="206"/>
      <c r="H85" s="206"/>
      <c r="I85" s="209"/>
      <c r="J85" s="220">
        <f>BK85</f>
        <v>0</v>
      </c>
      <c r="K85" s="206"/>
      <c r="L85" s="211"/>
      <c r="M85" s="212"/>
      <c r="N85" s="213"/>
      <c r="O85" s="213"/>
      <c r="P85" s="214">
        <f>SUM(P86:P114)</f>
        <v>0</v>
      </c>
      <c r="Q85" s="213"/>
      <c r="R85" s="214">
        <f>SUM(R86:R114)</f>
        <v>1.0217499999999999</v>
      </c>
      <c r="S85" s="213"/>
      <c r="T85" s="215">
        <f>SUM(T86:T114)</f>
        <v>0</v>
      </c>
      <c r="AR85" s="216" t="s">
        <v>24</v>
      </c>
      <c r="AT85" s="217" t="s">
        <v>73</v>
      </c>
      <c r="AU85" s="217" t="s">
        <v>24</v>
      </c>
      <c r="AY85" s="216" t="s">
        <v>163</v>
      </c>
      <c r="BK85" s="218">
        <f>SUM(BK86:BK114)</f>
        <v>0</v>
      </c>
    </row>
    <row r="86" s="1" customFormat="1" ht="63.75" customHeight="1">
      <c r="B86" s="46"/>
      <c r="C86" s="221" t="s">
        <v>24</v>
      </c>
      <c r="D86" s="221" t="s">
        <v>166</v>
      </c>
      <c r="E86" s="222" t="s">
        <v>1309</v>
      </c>
      <c r="F86" s="223" t="s">
        <v>1310</v>
      </c>
      <c r="G86" s="224" t="s">
        <v>261</v>
      </c>
      <c r="H86" s="225">
        <v>5</v>
      </c>
      <c r="I86" s="226"/>
      <c r="J86" s="227">
        <f>ROUND(I86*H86,2)</f>
        <v>0</v>
      </c>
      <c r="K86" s="223" t="s">
        <v>232</v>
      </c>
      <c r="L86" s="72"/>
      <c r="M86" s="228" t="s">
        <v>22</v>
      </c>
      <c r="N86" s="229" t="s">
        <v>45</v>
      </c>
      <c r="O86" s="47"/>
      <c r="P86" s="230">
        <f>O86*H86</f>
        <v>0</v>
      </c>
      <c r="Q86" s="230">
        <v>0.036900000000000002</v>
      </c>
      <c r="R86" s="230">
        <f>Q86*H86</f>
        <v>0.1845</v>
      </c>
      <c r="S86" s="230">
        <v>0</v>
      </c>
      <c r="T86" s="231">
        <f>S86*H86</f>
        <v>0</v>
      </c>
      <c r="AR86" s="24" t="s">
        <v>183</v>
      </c>
      <c r="AT86" s="24" t="s">
        <v>166</v>
      </c>
      <c r="AU86" s="24" t="s">
        <v>83</v>
      </c>
      <c r="AY86" s="24" t="s">
        <v>163</v>
      </c>
      <c r="BE86" s="232">
        <f>IF(N86="základní",J86,0)</f>
        <v>0</v>
      </c>
      <c r="BF86" s="232">
        <f>IF(N86="snížená",J86,0)</f>
        <v>0</v>
      </c>
      <c r="BG86" s="232">
        <f>IF(N86="zákl. přenesená",J86,0)</f>
        <v>0</v>
      </c>
      <c r="BH86" s="232">
        <f>IF(N86="sníž. přenesená",J86,0)</f>
        <v>0</v>
      </c>
      <c r="BI86" s="232">
        <f>IF(N86="nulová",J86,0)</f>
        <v>0</v>
      </c>
      <c r="BJ86" s="24" t="s">
        <v>24</v>
      </c>
      <c r="BK86" s="232">
        <f>ROUND(I86*H86,2)</f>
        <v>0</v>
      </c>
      <c r="BL86" s="24" t="s">
        <v>183</v>
      </c>
      <c r="BM86" s="24" t="s">
        <v>1470</v>
      </c>
    </row>
    <row r="87" s="1" customFormat="1">
      <c r="B87" s="46"/>
      <c r="C87" s="74"/>
      <c r="D87" s="235" t="s">
        <v>234</v>
      </c>
      <c r="E87" s="74"/>
      <c r="F87" s="259" t="s">
        <v>1312</v>
      </c>
      <c r="G87" s="74"/>
      <c r="H87" s="74"/>
      <c r="I87" s="191"/>
      <c r="J87" s="74"/>
      <c r="K87" s="74"/>
      <c r="L87" s="72"/>
      <c r="M87" s="260"/>
      <c r="N87" s="47"/>
      <c r="O87" s="47"/>
      <c r="P87" s="47"/>
      <c r="Q87" s="47"/>
      <c r="R87" s="47"/>
      <c r="S87" s="47"/>
      <c r="T87" s="95"/>
      <c r="AT87" s="24" t="s">
        <v>234</v>
      </c>
      <c r="AU87" s="24" t="s">
        <v>83</v>
      </c>
    </row>
    <row r="88" s="1" customFormat="1" ht="38.25" customHeight="1">
      <c r="B88" s="46"/>
      <c r="C88" s="221" t="s">
        <v>83</v>
      </c>
      <c r="D88" s="221" t="s">
        <v>166</v>
      </c>
      <c r="E88" s="222" t="s">
        <v>1420</v>
      </c>
      <c r="F88" s="223" t="s">
        <v>1421</v>
      </c>
      <c r="G88" s="224" t="s">
        <v>273</v>
      </c>
      <c r="H88" s="225">
        <v>553</v>
      </c>
      <c r="I88" s="226"/>
      <c r="J88" s="227">
        <f>ROUND(I88*H88,2)</f>
        <v>0</v>
      </c>
      <c r="K88" s="223" t="s">
        <v>232</v>
      </c>
      <c r="L88" s="72"/>
      <c r="M88" s="228" t="s">
        <v>22</v>
      </c>
      <c r="N88" s="229" t="s">
        <v>45</v>
      </c>
      <c r="O88" s="47"/>
      <c r="P88" s="230">
        <f>O88*H88</f>
        <v>0</v>
      </c>
      <c r="Q88" s="230">
        <v>0</v>
      </c>
      <c r="R88" s="230">
        <f>Q88*H88</f>
        <v>0</v>
      </c>
      <c r="S88" s="230">
        <v>0</v>
      </c>
      <c r="T88" s="231">
        <f>S88*H88</f>
        <v>0</v>
      </c>
      <c r="AR88" s="24" t="s">
        <v>183</v>
      </c>
      <c r="AT88" s="24" t="s">
        <v>166</v>
      </c>
      <c r="AU88" s="24" t="s">
        <v>83</v>
      </c>
      <c r="AY88" s="24" t="s">
        <v>163</v>
      </c>
      <c r="BE88" s="232">
        <f>IF(N88="základní",J88,0)</f>
        <v>0</v>
      </c>
      <c r="BF88" s="232">
        <f>IF(N88="snížená",J88,0)</f>
        <v>0</v>
      </c>
      <c r="BG88" s="232">
        <f>IF(N88="zákl. přenesená",J88,0)</f>
        <v>0</v>
      </c>
      <c r="BH88" s="232">
        <f>IF(N88="sníž. přenesená",J88,0)</f>
        <v>0</v>
      </c>
      <c r="BI88" s="232">
        <f>IF(N88="nulová",J88,0)</f>
        <v>0</v>
      </c>
      <c r="BJ88" s="24" t="s">
        <v>24</v>
      </c>
      <c r="BK88" s="232">
        <f>ROUND(I88*H88,2)</f>
        <v>0</v>
      </c>
      <c r="BL88" s="24" t="s">
        <v>183</v>
      </c>
      <c r="BM88" s="24" t="s">
        <v>1471</v>
      </c>
    </row>
    <row r="89" s="1" customFormat="1">
      <c r="B89" s="46"/>
      <c r="C89" s="74"/>
      <c r="D89" s="235" t="s">
        <v>234</v>
      </c>
      <c r="E89" s="74"/>
      <c r="F89" s="259" t="s">
        <v>892</v>
      </c>
      <c r="G89" s="74"/>
      <c r="H89" s="74"/>
      <c r="I89" s="191"/>
      <c r="J89" s="74"/>
      <c r="K89" s="74"/>
      <c r="L89" s="72"/>
      <c r="M89" s="260"/>
      <c r="N89" s="47"/>
      <c r="O89" s="47"/>
      <c r="P89" s="47"/>
      <c r="Q89" s="47"/>
      <c r="R89" s="47"/>
      <c r="S89" s="47"/>
      <c r="T89" s="95"/>
      <c r="AT89" s="24" t="s">
        <v>234</v>
      </c>
      <c r="AU89" s="24" t="s">
        <v>83</v>
      </c>
    </row>
    <row r="90" s="1" customFormat="1" ht="38.25" customHeight="1">
      <c r="B90" s="46"/>
      <c r="C90" s="221" t="s">
        <v>178</v>
      </c>
      <c r="D90" s="221" t="s">
        <v>166</v>
      </c>
      <c r="E90" s="222" t="s">
        <v>1319</v>
      </c>
      <c r="F90" s="223" t="s">
        <v>1320</v>
      </c>
      <c r="G90" s="224" t="s">
        <v>273</v>
      </c>
      <c r="H90" s="225">
        <v>276.5</v>
      </c>
      <c r="I90" s="226"/>
      <c r="J90" s="227">
        <f>ROUND(I90*H90,2)</f>
        <v>0</v>
      </c>
      <c r="K90" s="223" t="s">
        <v>232</v>
      </c>
      <c r="L90" s="72"/>
      <c r="M90" s="228" t="s">
        <v>22</v>
      </c>
      <c r="N90" s="229" t="s">
        <v>45</v>
      </c>
      <c r="O90" s="47"/>
      <c r="P90" s="230">
        <f>O90*H90</f>
        <v>0</v>
      </c>
      <c r="Q90" s="230">
        <v>0</v>
      </c>
      <c r="R90" s="230">
        <f>Q90*H90</f>
        <v>0</v>
      </c>
      <c r="S90" s="230">
        <v>0</v>
      </c>
      <c r="T90" s="231">
        <f>S90*H90</f>
        <v>0</v>
      </c>
      <c r="AR90" s="24" t="s">
        <v>183</v>
      </c>
      <c r="AT90" s="24" t="s">
        <v>166</v>
      </c>
      <c r="AU90" s="24" t="s">
        <v>83</v>
      </c>
      <c r="AY90" s="24" t="s">
        <v>163</v>
      </c>
      <c r="BE90" s="232">
        <f>IF(N90="základní",J90,0)</f>
        <v>0</v>
      </c>
      <c r="BF90" s="232">
        <f>IF(N90="snížená",J90,0)</f>
        <v>0</v>
      </c>
      <c r="BG90" s="232">
        <f>IF(N90="zákl. přenesená",J90,0)</f>
        <v>0</v>
      </c>
      <c r="BH90" s="232">
        <f>IF(N90="sníž. přenesená",J90,0)</f>
        <v>0</v>
      </c>
      <c r="BI90" s="232">
        <f>IF(N90="nulová",J90,0)</f>
        <v>0</v>
      </c>
      <c r="BJ90" s="24" t="s">
        <v>24</v>
      </c>
      <c r="BK90" s="232">
        <f>ROUND(I90*H90,2)</f>
        <v>0</v>
      </c>
      <c r="BL90" s="24" t="s">
        <v>183</v>
      </c>
      <c r="BM90" s="24" t="s">
        <v>1472</v>
      </c>
    </row>
    <row r="91" s="1" customFormat="1">
      <c r="B91" s="46"/>
      <c r="C91" s="74"/>
      <c r="D91" s="235" t="s">
        <v>234</v>
      </c>
      <c r="E91" s="74"/>
      <c r="F91" s="259" t="s">
        <v>892</v>
      </c>
      <c r="G91" s="74"/>
      <c r="H91" s="74"/>
      <c r="I91" s="191"/>
      <c r="J91" s="74"/>
      <c r="K91" s="74"/>
      <c r="L91" s="72"/>
      <c r="M91" s="260"/>
      <c r="N91" s="47"/>
      <c r="O91" s="47"/>
      <c r="P91" s="47"/>
      <c r="Q91" s="47"/>
      <c r="R91" s="47"/>
      <c r="S91" s="47"/>
      <c r="T91" s="95"/>
      <c r="AT91" s="24" t="s">
        <v>234</v>
      </c>
      <c r="AU91" s="24" t="s">
        <v>83</v>
      </c>
    </row>
    <row r="92" s="11" customFormat="1">
      <c r="B92" s="233"/>
      <c r="C92" s="234"/>
      <c r="D92" s="235" t="s">
        <v>173</v>
      </c>
      <c r="E92" s="234"/>
      <c r="F92" s="237" t="s">
        <v>1473</v>
      </c>
      <c r="G92" s="234"/>
      <c r="H92" s="238">
        <v>276.5</v>
      </c>
      <c r="I92" s="239"/>
      <c r="J92" s="234"/>
      <c r="K92" s="234"/>
      <c r="L92" s="240"/>
      <c r="M92" s="241"/>
      <c r="N92" s="242"/>
      <c r="O92" s="242"/>
      <c r="P92" s="242"/>
      <c r="Q92" s="242"/>
      <c r="R92" s="242"/>
      <c r="S92" s="242"/>
      <c r="T92" s="243"/>
      <c r="AT92" s="244" t="s">
        <v>173</v>
      </c>
      <c r="AU92" s="244" t="s">
        <v>83</v>
      </c>
      <c r="AV92" s="11" t="s">
        <v>83</v>
      </c>
      <c r="AW92" s="11" t="s">
        <v>6</v>
      </c>
      <c r="AX92" s="11" t="s">
        <v>24</v>
      </c>
      <c r="AY92" s="244" t="s">
        <v>163</v>
      </c>
    </row>
    <row r="93" s="1" customFormat="1" ht="25.5" customHeight="1">
      <c r="B93" s="46"/>
      <c r="C93" s="221" t="s">
        <v>183</v>
      </c>
      <c r="D93" s="221" t="s">
        <v>166</v>
      </c>
      <c r="E93" s="222" t="s">
        <v>1323</v>
      </c>
      <c r="F93" s="223" t="s">
        <v>1324</v>
      </c>
      <c r="G93" s="224" t="s">
        <v>231</v>
      </c>
      <c r="H93" s="225">
        <v>985</v>
      </c>
      <c r="I93" s="226"/>
      <c r="J93" s="227">
        <f>ROUND(I93*H93,2)</f>
        <v>0</v>
      </c>
      <c r="K93" s="223" t="s">
        <v>232</v>
      </c>
      <c r="L93" s="72"/>
      <c r="M93" s="228" t="s">
        <v>22</v>
      </c>
      <c r="N93" s="229" t="s">
        <v>45</v>
      </c>
      <c r="O93" s="47"/>
      <c r="P93" s="230">
        <f>O93*H93</f>
        <v>0</v>
      </c>
      <c r="Q93" s="230">
        <v>0.00084999999999999995</v>
      </c>
      <c r="R93" s="230">
        <f>Q93*H93</f>
        <v>0.83724999999999994</v>
      </c>
      <c r="S93" s="230">
        <v>0</v>
      </c>
      <c r="T93" s="231">
        <f>S93*H93</f>
        <v>0</v>
      </c>
      <c r="AR93" s="24" t="s">
        <v>183</v>
      </c>
      <c r="AT93" s="24" t="s">
        <v>166</v>
      </c>
      <c r="AU93" s="24" t="s">
        <v>83</v>
      </c>
      <c r="AY93" s="24" t="s">
        <v>163</v>
      </c>
      <c r="BE93" s="232">
        <f>IF(N93="základní",J93,0)</f>
        <v>0</v>
      </c>
      <c r="BF93" s="232">
        <f>IF(N93="snížená",J93,0)</f>
        <v>0</v>
      </c>
      <c r="BG93" s="232">
        <f>IF(N93="zákl. přenesená",J93,0)</f>
        <v>0</v>
      </c>
      <c r="BH93" s="232">
        <f>IF(N93="sníž. přenesená",J93,0)</f>
        <v>0</v>
      </c>
      <c r="BI93" s="232">
        <f>IF(N93="nulová",J93,0)</f>
        <v>0</v>
      </c>
      <c r="BJ93" s="24" t="s">
        <v>24</v>
      </c>
      <c r="BK93" s="232">
        <f>ROUND(I93*H93,2)</f>
        <v>0</v>
      </c>
      <c r="BL93" s="24" t="s">
        <v>183</v>
      </c>
      <c r="BM93" s="24" t="s">
        <v>1474</v>
      </c>
    </row>
    <row r="94" s="1" customFormat="1">
      <c r="B94" s="46"/>
      <c r="C94" s="74"/>
      <c r="D94" s="235" t="s">
        <v>234</v>
      </c>
      <c r="E94" s="74"/>
      <c r="F94" s="259" t="s">
        <v>1326</v>
      </c>
      <c r="G94" s="74"/>
      <c r="H94" s="74"/>
      <c r="I94" s="191"/>
      <c r="J94" s="74"/>
      <c r="K94" s="74"/>
      <c r="L94" s="72"/>
      <c r="M94" s="260"/>
      <c r="N94" s="47"/>
      <c r="O94" s="47"/>
      <c r="P94" s="47"/>
      <c r="Q94" s="47"/>
      <c r="R94" s="47"/>
      <c r="S94" s="47"/>
      <c r="T94" s="95"/>
      <c r="AT94" s="24" t="s">
        <v>234</v>
      </c>
      <c r="AU94" s="24" t="s">
        <v>83</v>
      </c>
    </row>
    <row r="95" s="1" customFormat="1" ht="38.25" customHeight="1">
      <c r="B95" s="46"/>
      <c r="C95" s="221" t="s">
        <v>162</v>
      </c>
      <c r="D95" s="221" t="s">
        <v>166</v>
      </c>
      <c r="E95" s="222" t="s">
        <v>1327</v>
      </c>
      <c r="F95" s="223" t="s">
        <v>1328</v>
      </c>
      <c r="G95" s="224" t="s">
        <v>231</v>
      </c>
      <c r="H95" s="225">
        <v>985</v>
      </c>
      <c r="I95" s="226"/>
      <c r="J95" s="227">
        <f>ROUND(I95*H95,2)</f>
        <v>0</v>
      </c>
      <c r="K95" s="223" t="s">
        <v>232</v>
      </c>
      <c r="L95" s="72"/>
      <c r="M95" s="228" t="s">
        <v>22</v>
      </c>
      <c r="N95" s="229" t="s">
        <v>45</v>
      </c>
      <c r="O95" s="47"/>
      <c r="P95" s="230">
        <f>O95*H95</f>
        <v>0</v>
      </c>
      <c r="Q95" s="230">
        <v>0</v>
      </c>
      <c r="R95" s="230">
        <f>Q95*H95</f>
        <v>0</v>
      </c>
      <c r="S95" s="230">
        <v>0</v>
      </c>
      <c r="T95" s="231">
        <f>S95*H95</f>
        <v>0</v>
      </c>
      <c r="AR95" s="24" t="s">
        <v>183</v>
      </c>
      <c r="AT95" s="24" t="s">
        <v>166</v>
      </c>
      <c r="AU95" s="24" t="s">
        <v>83</v>
      </c>
      <c r="AY95" s="24" t="s">
        <v>163</v>
      </c>
      <c r="BE95" s="232">
        <f>IF(N95="základní",J95,0)</f>
        <v>0</v>
      </c>
      <c r="BF95" s="232">
        <f>IF(N95="snížená",J95,0)</f>
        <v>0</v>
      </c>
      <c r="BG95" s="232">
        <f>IF(N95="zákl. přenesená",J95,0)</f>
        <v>0</v>
      </c>
      <c r="BH95" s="232">
        <f>IF(N95="sníž. přenesená",J95,0)</f>
        <v>0</v>
      </c>
      <c r="BI95" s="232">
        <f>IF(N95="nulová",J95,0)</f>
        <v>0</v>
      </c>
      <c r="BJ95" s="24" t="s">
        <v>24</v>
      </c>
      <c r="BK95" s="232">
        <f>ROUND(I95*H95,2)</f>
        <v>0</v>
      </c>
      <c r="BL95" s="24" t="s">
        <v>183</v>
      </c>
      <c r="BM95" s="24" t="s">
        <v>1475</v>
      </c>
    </row>
    <row r="96" s="1" customFormat="1" ht="38.25" customHeight="1">
      <c r="B96" s="46"/>
      <c r="C96" s="221" t="s">
        <v>192</v>
      </c>
      <c r="D96" s="221" t="s">
        <v>166</v>
      </c>
      <c r="E96" s="222" t="s">
        <v>1427</v>
      </c>
      <c r="F96" s="223" t="s">
        <v>1428</v>
      </c>
      <c r="G96" s="224" t="s">
        <v>273</v>
      </c>
      <c r="H96" s="225">
        <v>304.14999999999998</v>
      </c>
      <c r="I96" s="226"/>
      <c r="J96" s="227">
        <f>ROUND(I96*H96,2)</f>
        <v>0</v>
      </c>
      <c r="K96" s="223" t="s">
        <v>232</v>
      </c>
      <c r="L96" s="72"/>
      <c r="M96" s="228" t="s">
        <v>22</v>
      </c>
      <c r="N96" s="229" t="s">
        <v>45</v>
      </c>
      <c r="O96" s="47"/>
      <c r="P96" s="230">
        <f>O96*H96</f>
        <v>0</v>
      </c>
      <c r="Q96" s="230">
        <v>0</v>
      </c>
      <c r="R96" s="230">
        <f>Q96*H96</f>
        <v>0</v>
      </c>
      <c r="S96" s="230">
        <v>0</v>
      </c>
      <c r="T96" s="231">
        <f>S96*H96</f>
        <v>0</v>
      </c>
      <c r="AR96" s="24" t="s">
        <v>183</v>
      </c>
      <c r="AT96" s="24" t="s">
        <v>166</v>
      </c>
      <c r="AU96" s="24" t="s">
        <v>83</v>
      </c>
      <c r="AY96" s="24" t="s">
        <v>163</v>
      </c>
      <c r="BE96" s="232">
        <f>IF(N96="základní",J96,0)</f>
        <v>0</v>
      </c>
      <c r="BF96" s="232">
        <f>IF(N96="snížená",J96,0)</f>
        <v>0</v>
      </c>
      <c r="BG96" s="232">
        <f>IF(N96="zákl. přenesená",J96,0)</f>
        <v>0</v>
      </c>
      <c r="BH96" s="232">
        <f>IF(N96="sníž. přenesená",J96,0)</f>
        <v>0</v>
      </c>
      <c r="BI96" s="232">
        <f>IF(N96="nulová",J96,0)</f>
        <v>0</v>
      </c>
      <c r="BJ96" s="24" t="s">
        <v>24</v>
      </c>
      <c r="BK96" s="232">
        <f>ROUND(I96*H96,2)</f>
        <v>0</v>
      </c>
      <c r="BL96" s="24" t="s">
        <v>183</v>
      </c>
      <c r="BM96" s="24" t="s">
        <v>1476</v>
      </c>
    </row>
    <row r="97" s="1" customFormat="1">
      <c r="B97" s="46"/>
      <c r="C97" s="74"/>
      <c r="D97" s="235" t="s">
        <v>234</v>
      </c>
      <c r="E97" s="74"/>
      <c r="F97" s="259" t="s">
        <v>1333</v>
      </c>
      <c r="G97" s="74"/>
      <c r="H97" s="74"/>
      <c r="I97" s="191"/>
      <c r="J97" s="74"/>
      <c r="K97" s="74"/>
      <c r="L97" s="72"/>
      <c r="M97" s="260"/>
      <c r="N97" s="47"/>
      <c r="O97" s="47"/>
      <c r="P97" s="47"/>
      <c r="Q97" s="47"/>
      <c r="R97" s="47"/>
      <c r="S97" s="47"/>
      <c r="T97" s="95"/>
      <c r="AT97" s="24" t="s">
        <v>234</v>
      </c>
      <c r="AU97" s="24" t="s">
        <v>83</v>
      </c>
    </row>
    <row r="98" s="11" customFormat="1">
      <c r="B98" s="233"/>
      <c r="C98" s="234"/>
      <c r="D98" s="235" t="s">
        <v>173</v>
      </c>
      <c r="E98" s="234"/>
      <c r="F98" s="237" t="s">
        <v>1477</v>
      </c>
      <c r="G98" s="234"/>
      <c r="H98" s="238">
        <v>304.14999999999998</v>
      </c>
      <c r="I98" s="239"/>
      <c r="J98" s="234"/>
      <c r="K98" s="234"/>
      <c r="L98" s="240"/>
      <c r="M98" s="241"/>
      <c r="N98" s="242"/>
      <c r="O98" s="242"/>
      <c r="P98" s="242"/>
      <c r="Q98" s="242"/>
      <c r="R98" s="242"/>
      <c r="S98" s="242"/>
      <c r="T98" s="243"/>
      <c r="AT98" s="244" t="s">
        <v>173</v>
      </c>
      <c r="AU98" s="244" t="s">
        <v>83</v>
      </c>
      <c r="AV98" s="11" t="s">
        <v>83</v>
      </c>
      <c r="AW98" s="11" t="s">
        <v>6</v>
      </c>
      <c r="AX98" s="11" t="s">
        <v>24</v>
      </c>
      <c r="AY98" s="244" t="s">
        <v>163</v>
      </c>
    </row>
    <row r="99" s="1" customFormat="1" ht="38.25" customHeight="1">
      <c r="B99" s="46"/>
      <c r="C99" s="221" t="s">
        <v>199</v>
      </c>
      <c r="D99" s="221" t="s">
        <v>166</v>
      </c>
      <c r="E99" s="222" t="s">
        <v>302</v>
      </c>
      <c r="F99" s="223" t="s">
        <v>303</v>
      </c>
      <c r="G99" s="224" t="s">
        <v>273</v>
      </c>
      <c r="H99" s="225">
        <v>553</v>
      </c>
      <c r="I99" s="226"/>
      <c r="J99" s="227">
        <f>ROUND(I99*H99,2)</f>
        <v>0</v>
      </c>
      <c r="K99" s="223" t="s">
        <v>232</v>
      </c>
      <c r="L99" s="72"/>
      <c r="M99" s="228" t="s">
        <v>22</v>
      </c>
      <c r="N99" s="229" t="s">
        <v>45</v>
      </c>
      <c r="O99" s="47"/>
      <c r="P99" s="230">
        <f>O99*H99</f>
        <v>0</v>
      </c>
      <c r="Q99" s="230">
        <v>0</v>
      </c>
      <c r="R99" s="230">
        <f>Q99*H99</f>
        <v>0</v>
      </c>
      <c r="S99" s="230">
        <v>0</v>
      </c>
      <c r="T99" s="231">
        <f>S99*H99</f>
        <v>0</v>
      </c>
      <c r="AR99" s="24" t="s">
        <v>183</v>
      </c>
      <c r="AT99" s="24" t="s">
        <v>166</v>
      </c>
      <c r="AU99" s="24" t="s">
        <v>83</v>
      </c>
      <c r="AY99" s="24" t="s">
        <v>163</v>
      </c>
      <c r="BE99" s="232">
        <f>IF(N99="základní",J99,0)</f>
        <v>0</v>
      </c>
      <c r="BF99" s="232">
        <f>IF(N99="snížená",J99,0)</f>
        <v>0</v>
      </c>
      <c r="BG99" s="232">
        <f>IF(N99="zákl. přenesená",J99,0)</f>
        <v>0</v>
      </c>
      <c r="BH99" s="232">
        <f>IF(N99="sníž. přenesená",J99,0)</f>
        <v>0</v>
      </c>
      <c r="BI99" s="232">
        <f>IF(N99="nulová",J99,0)</f>
        <v>0</v>
      </c>
      <c r="BJ99" s="24" t="s">
        <v>24</v>
      </c>
      <c r="BK99" s="232">
        <f>ROUND(I99*H99,2)</f>
        <v>0</v>
      </c>
      <c r="BL99" s="24" t="s">
        <v>183</v>
      </c>
      <c r="BM99" s="24" t="s">
        <v>1478</v>
      </c>
    </row>
    <row r="100" s="1" customFormat="1">
      <c r="B100" s="46"/>
      <c r="C100" s="74"/>
      <c r="D100" s="235" t="s">
        <v>234</v>
      </c>
      <c r="E100" s="74"/>
      <c r="F100" s="259" t="s">
        <v>298</v>
      </c>
      <c r="G100" s="74"/>
      <c r="H100" s="74"/>
      <c r="I100" s="191"/>
      <c r="J100" s="74"/>
      <c r="K100" s="74"/>
      <c r="L100" s="72"/>
      <c r="M100" s="260"/>
      <c r="N100" s="47"/>
      <c r="O100" s="47"/>
      <c r="P100" s="47"/>
      <c r="Q100" s="47"/>
      <c r="R100" s="47"/>
      <c r="S100" s="47"/>
      <c r="T100" s="95"/>
      <c r="AT100" s="24" t="s">
        <v>234</v>
      </c>
      <c r="AU100" s="24" t="s">
        <v>83</v>
      </c>
    </row>
    <row r="101" s="1" customFormat="1" ht="51" customHeight="1">
      <c r="B101" s="46"/>
      <c r="C101" s="221" t="s">
        <v>204</v>
      </c>
      <c r="D101" s="221" t="s">
        <v>166</v>
      </c>
      <c r="E101" s="222" t="s">
        <v>307</v>
      </c>
      <c r="F101" s="223" t="s">
        <v>308</v>
      </c>
      <c r="G101" s="224" t="s">
        <v>273</v>
      </c>
      <c r="H101" s="225">
        <v>5530</v>
      </c>
      <c r="I101" s="226"/>
      <c r="J101" s="227">
        <f>ROUND(I101*H101,2)</f>
        <v>0</v>
      </c>
      <c r="K101" s="223" t="s">
        <v>232</v>
      </c>
      <c r="L101" s="72"/>
      <c r="M101" s="228" t="s">
        <v>22</v>
      </c>
      <c r="N101" s="229" t="s">
        <v>45</v>
      </c>
      <c r="O101" s="47"/>
      <c r="P101" s="230">
        <f>O101*H101</f>
        <v>0</v>
      </c>
      <c r="Q101" s="230">
        <v>0</v>
      </c>
      <c r="R101" s="230">
        <f>Q101*H101</f>
        <v>0</v>
      </c>
      <c r="S101" s="230">
        <v>0</v>
      </c>
      <c r="T101" s="231">
        <f>S101*H101</f>
        <v>0</v>
      </c>
      <c r="AR101" s="24" t="s">
        <v>183</v>
      </c>
      <c r="AT101" s="24" t="s">
        <v>166</v>
      </c>
      <c r="AU101" s="24" t="s">
        <v>83</v>
      </c>
      <c r="AY101" s="24" t="s">
        <v>163</v>
      </c>
      <c r="BE101" s="232">
        <f>IF(N101="základní",J101,0)</f>
        <v>0</v>
      </c>
      <c r="BF101" s="232">
        <f>IF(N101="snížená",J101,0)</f>
        <v>0</v>
      </c>
      <c r="BG101" s="232">
        <f>IF(N101="zákl. přenesená",J101,0)</f>
        <v>0</v>
      </c>
      <c r="BH101" s="232">
        <f>IF(N101="sníž. přenesená",J101,0)</f>
        <v>0</v>
      </c>
      <c r="BI101" s="232">
        <f>IF(N101="nulová",J101,0)</f>
        <v>0</v>
      </c>
      <c r="BJ101" s="24" t="s">
        <v>24</v>
      </c>
      <c r="BK101" s="232">
        <f>ROUND(I101*H101,2)</f>
        <v>0</v>
      </c>
      <c r="BL101" s="24" t="s">
        <v>183</v>
      </c>
      <c r="BM101" s="24" t="s">
        <v>1479</v>
      </c>
    </row>
    <row r="102" s="1" customFormat="1">
      <c r="B102" s="46"/>
      <c r="C102" s="74"/>
      <c r="D102" s="235" t="s">
        <v>234</v>
      </c>
      <c r="E102" s="74"/>
      <c r="F102" s="259" t="s">
        <v>298</v>
      </c>
      <c r="G102" s="74"/>
      <c r="H102" s="74"/>
      <c r="I102" s="191"/>
      <c r="J102" s="74"/>
      <c r="K102" s="74"/>
      <c r="L102" s="72"/>
      <c r="M102" s="260"/>
      <c r="N102" s="47"/>
      <c r="O102" s="47"/>
      <c r="P102" s="47"/>
      <c r="Q102" s="47"/>
      <c r="R102" s="47"/>
      <c r="S102" s="47"/>
      <c r="T102" s="95"/>
      <c r="AT102" s="24" t="s">
        <v>234</v>
      </c>
      <c r="AU102" s="24" t="s">
        <v>83</v>
      </c>
    </row>
    <row r="103" s="11" customFormat="1">
      <c r="B103" s="233"/>
      <c r="C103" s="234"/>
      <c r="D103" s="235" t="s">
        <v>173</v>
      </c>
      <c r="E103" s="234"/>
      <c r="F103" s="237" t="s">
        <v>1480</v>
      </c>
      <c r="G103" s="234"/>
      <c r="H103" s="238">
        <v>5530</v>
      </c>
      <c r="I103" s="239"/>
      <c r="J103" s="234"/>
      <c r="K103" s="234"/>
      <c r="L103" s="240"/>
      <c r="M103" s="241"/>
      <c r="N103" s="242"/>
      <c r="O103" s="242"/>
      <c r="P103" s="242"/>
      <c r="Q103" s="242"/>
      <c r="R103" s="242"/>
      <c r="S103" s="242"/>
      <c r="T103" s="243"/>
      <c r="AT103" s="244" t="s">
        <v>173</v>
      </c>
      <c r="AU103" s="244" t="s">
        <v>83</v>
      </c>
      <c r="AV103" s="11" t="s">
        <v>83</v>
      </c>
      <c r="AW103" s="11" t="s">
        <v>6</v>
      </c>
      <c r="AX103" s="11" t="s">
        <v>24</v>
      </c>
      <c r="AY103" s="244" t="s">
        <v>163</v>
      </c>
    </row>
    <row r="104" s="1" customFormat="1" ht="16.5" customHeight="1">
      <c r="B104" s="46"/>
      <c r="C104" s="221" t="s">
        <v>213</v>
      </c>
      <c r="D104" s="221" t="s">
        <v>166</v>
      </c>
      <c r="E104" s="222" t="s">
        <v>318</v>
      </c>
      <c r="F104" s="223" t="s">
        <v>319</v>
      </c>
      <c r="G104" s="224" t="s">
        <v>273</v>
      </c>
      <c r="H104" s="225">
        <v>553</v>
      </c>
      <c r="I104" s="226"/>
      <c r="J104" s="227">
        <f>ROUND(I104*H104,2)</f>
        <v>0</v>
      </c>
      <c r="K104" s="223" t="s">
        <v>232</v>
      </c>
      <c r="L104" s="72"/>
      <c r="M104" s="228" t="s">
        <v>22</v>
      </c>
      <c r="N104" s="229" t="s">
        <v>45</v>
      </c>
      <c r="O104" s="47"/>
      <c r="P104" s="230">
        <f>O104*H104</f>
        <v>0</v>
      </c>
      <c r="Q104" s="230">
        <v>0</v>
      </c>
      <c r="R104" s="230">
        <f>Q104*H104</f>
        <v>0</v>
      </c>
      <c r="S104" s="230">
        <v>0</v>
      </c>
      <c r="T104" s="231">
        <f>S104*H104</f>
        <v>0</v>
      </c>
      <c r="AR104" s="24" t="s">
        <v>183</v>
      </c>
      <c r="AT104" s="24" t="s">
        <v>166</v>
      </c>
      <c r="AU104" s="24" t="s">
        <v>83</v>
      </c>
      <c r="AY104" s="24" t="s">
        <v>163</v>
      </c>
      <c r="BE104" s="232">
        <f>IF(N104="základní",J104,0)</f>
        <v>0</v>
      </c>
      <c r="BF104" s="232">
        <f>IF(N104="snížená",J104,0)</f>
        <v>0</v>
      </c>
      <c r="BG104" s="232">
        <f>IF(N104="zákl. přenesená",J104,0)</f>
        <v>0</v>
      </c>
      <c r="BH104" s="232">
        <f>IF(N104="sníž. přenesená",J104,0)</f>
        <v>0</v>
      </c>
      <c r="BI104" s="232">
        <f>IF(N104="nulová",J104,0)</f>
        <v>0</v>
      </c>
      <c r="BJ104" s="24" t="s">
        <v>24</v>
      </c>
      <c r="BK104" s="232">
        <f>ROUND(I104*H104,2)</f>
        <v>0</v>
      </c>
      <c r="BL104" s="24" t="s">
        <v>183</v>
      </c>
      <c r="BM104" s="24" t="s">
        <v>1481</v>
      </c>
    </row>
    <row r="105" s="1" customFormat="1">
      <c r="B105" s="46"/>
      <c r="C105" s="74"/>
      <c r="D105" s="235" t="s">
        <v>234</v>
      </c>
      <c r="E105" s="74"/>
      <c r="F105" s="259" t="s">
        <v>321</v>
      </c>
      <c r="G105" s="74"/>
      <c r="H105" s="74"/>
      <c r="I105" s="191"/>
      <c r="J105" s="74"/>
      <c r="K105" s="74"/>
      <c r="L105" s="72"/>
      <c r="M105" s="260"/>
      <c r="N105" s="47"/>
      <c r="O105" s="47"/>
      <c r="P105" s="47"/>
      <c r="Q105" s="47"/>
      <c r="R105" s="47"/>
      <c r="S105" s="47"/>
      <c r="T105" s="95"/>
      <c r="AT105" s="24" t="s">
        <v>234</v>
      </c>
      <c r="AU105" s="24" t="s">
        <v>83</v>
      </c>
    </row>
    <row r="106" s="1" customFormat="1" ht="16.5" customHeight="1">
      <c r="B106" s="46"/>
      <c r="C106" s="221" t="s">
        <v>29</v>
      </c>
      <c r="D106" s="221" t="s">
        <v>166</v>
      </c>
      <c r="E106" s="222" t="s">
        <v>325</v>
      </c>
      <c r="F106" s="223" t="s">
        <v>326</v>
      </c>
      <c r="G106" s="224" t="s">
        <v>327</v>
      </c>
      <c r="H106" s="225">
        <v>1050.7000000000001</v>
      </c>
      <c r="I106" s="226"/>
      <c r="J106" s="227">
        <f>ROUND(I106*H106,2)</f>
        <v>0</v>
      </c>
      <c r="K106" s="223" t="s">
        <v>232</v>
      </c>
      <c r="L106" s="72"/>
      <c r="M106" s="228" t="s">
        <v>22</v>
      </c>
      <c r="N106" s="229" t="s">
        <v>45</v>
      </c>
      <c r="O106" s="47"/>
      <c r="P106" s="230">
        <f>O106*H106</f>
        <v>0</v>
      </c>
      <c r="Q106" s="230">
        <v>0</v>
      </c>
      <c r="R106" s="230">
        <f>Q106*H106</f>
        <v>0</v>
      </c>
      <c r="S106" s="230">
        <v>0</v>
      </c>
      <c r="T106" s="231">
        <f>S106*H106</f>
        <v>0</v>
      </c>
      <c r="AR106" s="24" t="s">
        <v>183</v>
      </c>
      <c r="AT106" s="24" t="s">
        <v>166</v>
      </c>
      <c r="AU106" s="24" t="s">
        <v>83</v>
      </c>
      <c r="AY106" s="24" t="s">
        <v>163</v>
      </c>
      <c r="BE106" s="232">
        <f>IF(N106="základní",J106,0)</f>
        <v>0</v>
      </c>
      <c r="BF106" s="232">
        <f>IF(N106="snížená",J106,0)</f>
        <v>0</v>
      </c>
      <c r="BG106" s="232">
        <f>IF(N106="zákl. přenesená",J106,0)</f>
        <v>0</v>
      </c>
      <c r="BH106" s="232">
        <f>IF(N106="sníž. přenesená",J106,0)</f>
        <v>0</v>
      </c>
      <c r="BI106" s="232">
        <f>IF(N106="nulová",J106,0)</f>
        <v>0</v>
      </c>
      <c r="BJ106" s="24" t="s">
        <v>24</v>
      </c>
      <c r="BK106" s="232">
        <f>ROUND(I106*H106,2)</f>
        <v>0</v>
      </c>
      <c r="BL106" s="24" t="s">
        <v>183</v>
      </c>
      <c r="BM106" s="24" t="s">
        <v>1482</v>
      </c>
    </row>
    <row r="107" s="1" customFormat="1">
      <c r="B107" s="46"/>
      <c r="C107" s="74"/>
      <c r="D107" s="235" t="s">
        <v>234</v>
      </c>
      <c r="E107" s="74"/>
      <c r="F107" s="259" t="s">
        <v>321</v>
      </c>
      <c r="G107" s="74"/>
      <c r="H107" s="74"/>
      <c r="I107" s="191"/>
      <c r="J107" s="74"/>
      <c r="K107" s="74"/>
      <c r="L107" s="72"/>
      <c r="M107" s="260"/>
      <c r="N107" s="47"/>
      <c r="O107" s="47"/>
      <c r="P107" s="47"/>
      <c r="Q107" s="47"/>
      <c r="R107" s="47"/>
      <c r="S107" s="47"/>
      <c r="T107" s="95"/>
      <c r="AT107" s="24" t="s">
        <v>234</v>
      </c>
      <c r="AU107" s="24" t="s">
        <v>83</v>
      </c>
    </row>
    <row r="108" s="11" customFormat="1">
      <c r="B108" s="233"/>
      <c r="C108" s="234"/>
      <c r="D108" s="235" t="s">
        <v>173</v>
      </c>
      <c r="E108" s="234"/>
      <c r="F108" s="237" t="s">
        <v>1483</v>
      </c>
      <c r="G108" s="234"/>
      <c r="H108" s="238">
        <v>1050.7000000000001</v>
      </c>
      <c r="I108" s="239"/>
      <c r="J108" s="234"/>
      <c r="K108" s="234"/>
      <c r="L108" s="240"/>
      <c r="M108" s="241"/>
      <c r="N108" s="242"/>
      <c r="O108" s="242"/>
      <c r="P108" s="242"/>
      <c r="Q108" s="242"/>
      <c r="R108" s="242"/>
      <c r="S108" s="242"/>
      <c r="T108" s="243"/>
      <c r="AT108" s="244" t="s">
        <v>173</v>
      </c>
      <c r="AU108" s="244" t="s">
        <v>83</v>
      </c>
      <c r="AV108" s="11" t="s">
        <v>83</v>
      </c>
      <c r="AW108" s="11" t="s">
        <v>6</v>
      </c>
      <c r="AX108" s="11" t="s">
        <v>24</v>
      </c>
      <c r="AY108" s="244" t="s">
        <v>163</v>
      </c>
    </row>
    <row r="109" s="1" customFormat="1" ht="25.5" customHeight="1">
      <c r="B109" s="46"/>
      <c r="C109" s="221" t="s">
        <v>282</v>
      </c>
      <c r="D109" s="221" t="s">
        <v>166</v>
      </c>
      <c r="E109" s="222" t="s">
        <v>1340</v>
      </c>
      <c r="F109" s="223" t="s">
        <v>1341</v>
      </c>
      <c r="G109" s="224" t="s">
        <v>273</v>
      </c>
      <c r="H109" s="225">
        <v>326</v>
      </c>
      <c r="I109" s="226"/>
      <c r="J109" s="227">
        <f>ROUND(I109*H109,2)</f>
        <v>0</v>
      </c>
      <c r="K109" s="223" t="s">
        <v>232</v>
      </c>
      <c r="L109" s="72"/>
      <c r="M109" s="228" t="s">
        <v>22</v>
      </c>
      <c r="N109" s="229" t="s">
        <v>45</v>
      </c>
      <c r="O109" s="47"/>
      <c r="P109" s="230">
        <f>O109*H109</f>
        <v>0</v>
      </c>
      <c r="Q109" s="230">
        <v>0</v>
      </c>
      <c r="R109" s="230">
        <f>Q109*H109</f>
        <v>0</v>
      </c>
      <c r="S109" s="230">
        <v>0</v>
      </c>
      <c r="T109" s="231">
        <f>S109*H109</f>
        <v>0</v>
      </c>
      <c r="AR109" s="24" t="s">
        <v>183</v>
      </c>
      <c r="AT109" s="24" t="s">
        <v>166</v>
      </c>
      <c r="AU109" s="24" t="s">
        <v>83</v>
      </c>
      <c r="AY109" s="24" t="s">
        <v>163</v>
      </c>
      <c r="BE109" s="232">
        <f>IF(N109="základní",J109,0)</f>
        <v>0</v>
      </c>
      <c r="BF109" s="232">
        <f>IF(N109="snížená",J109,0)</f>
        <v>0</v>
      </c>
      <c r="BG109" s="232">
        <f>IF(N109="zákl. přenesená",J109,0)</f>
        <v>0</v>
      </c>
      <c r="BH109" s="232">
        <f>IF(N109="sníž. přenesená",J109,0)</f>
        <v>0</v>
      </c>
      <c r="BI109" s="232">
        <f>IF(N109="nulová",J109,0)</f>
        <v>0</v>
      </c>
      <c r="BJ109" s="24" t="s">
        <v>24</v>
      </c>
      <c r="BK109" s="232">
        <f>ROUND(I109*H109,2)</f>
        <v>0</v>
      </c>
      <c r="BL109" s="24" t="s">
        <v>183</v>
      </c>
      <c r="BM109" s="24" t="s">
        <v>1484</v>
      </c>
    </row>
    <row r="110" s="1" customFormat="1">
      <c r="B110" s="46"/>
      <c r="C110" s="74"/>
      <c r="D110" s="235" t="s">
        <v>234</v>
      </c>
      <c r="E110" s="74"/>
      <c r="F110" s="259" t="s">
        <v>1343</v>
      </c>
      <c r="G110" s="74"/>
      <c r="H110" s="74"/>
      <c r="I110" s="191"/>
      <c r="J110" s="74"/>
      <c r="K110" s="74"/>
      <c r="L110" s="72"/>
      <c r="M110" s="260"/>
      <c r="N110" s="47"/>
      <c r="O110" s="47"/>
      <c r="P110" s="47"/>
      <c r="Q110" s="47"/>
      <c r="R110" s="47"/>
      <c r="S110" s="47"/>
      <c r="T110" s="95"/>
      <c r="AT110" s="24" t="s">
        <v>234</v>
      </c>
      <c r="AU110" s="24" t="s">
        <v>83</v>
      </c>
    </row>
    <row r="111" s="1" customFormat="1" ht="16.5" customHeight="1">
      <c r="B111" s="46"/>
      <c r="C111" s="272" t="s">
        <v>286</v>
      </c>
      <c r="D111" s="272" t="s">
        <v>344</v>
      </c>
      <c r="E111" s="273" t="s">
        <v>1344</v>
      </c>
      <c r="F111" s="274" t="s">
        <v>1345</v>
      </c>
      <c r="G111" s="275" t="s">
        <v>327</v>
      </c>
      <c r="H111" s="276">
        <v>829.73500000000001</v>
      </c>
      <c r="I111" s="277"/>
      <c r="J111" s="278">
        <f>ROUND(I111*H111,2)</f>
        <v>0</v>
      </c>
      <c r="K111" s="274" t="s">
        <v>232</v>
      </c>
      <c r="L111" s="279"/>
      <c r="M111" s="280" t="s">
        <v>22</v>
      </c>
      <c r="N111" s="281" t="s">
        <v>45</v>
      </c>
      <c r="O111" s="47"/>
      <c r="P111" s="230">
        <f>O111*H111</f>
        <v>0</v>
      </c>
      <c r="Q111" s="230">
        <v>0</v>
      </c>
      <c r="R111" s="230">
        <f>Q111*H111</f>
        <v>0</v>
      </c>
      <c r="S111" s="230">
        <v>0</v>
      </c>
      <c r="T111" s="231">
        <f>S111*H111</f>
        <v>0</v>
      </c>
      <c r="AR111" s="24" t="s">
        <v>204</v>
      </c>
      <c r="AT111" s="24" t="s">
        <v>344</v>
      </c>
      <c r="AU111" s="24" t="s">
        <v>83</v>
      </c>
      <c r="AY111" s="24" t="s">
        <v>163</v>
      </c>
      <c r="BE111" s="232">
        <f>IF(N111="základní",J111,0)</f>
        <v>0</v>
      </c>
      <c r="BF111" s="232">
        <f>IF(N111="snížená",J111,0)</f>
        <v>0</v>
      </c>
      <c r="BG111" s="232">
        <f>IF(N111="zákl. přenesená",J111,0)</f>
        <v>0</v>
      </c>
      <c r="BH111" s="232">
        <f>IF(N111="sníž. přenesená",J111,0)</f>
        <v>0</v>
      </c>
      <c r="BI111" s="232">
        <f>IF(N111="nulová",J111,0)</f>
        <v>0</v>
      </c>
      <c r="BJ111" s="24" t="s">
        <v>24</v>
      </c>
      <c r="BK111" s="232">
        <f>ROUND(I111*H111,2)</f>
        <v>0</v>
      </c>
      <c r="BL111" s="24" t="s">
        <v>183</v>
      </c>
      <c r="BM111" s="24" t="s">
        <v>1485</v>
      </c>
    </row>
    <row r="112" s="1" customFormat="1">
      <c r="B112" s="46"/>
      <c r="C112" s="74"/>
      <c r="D112" s="235" t="s">
        <v>993</v>
      </c>
      <c r="E112" s="74"/>
      <c r="F112" s="259" t="s">
        <v>1347</v>
      </c>
      <c r="G112" s="74"/>
      <c r="H112" s="74"/>
      <c r="I112" s="191"/>
      <c r="J112" s="74"/>
      <c r="K112" s="74"/>
      <c r="L112" s="72"/>
      <c r="M112" s="260"/>
      <c r="N112" s="47"/>
      <c r="O112" s="47"/>
      <c r="P112" s="47"/>
      <c r="Q112" s="47"/>
      <c r="R112" s="47"/>
      <c r="S112" s="47"/>
      <c r="T112" s="95"/>
      <c r="AT112" s="24" t="s">
        <v>993</v>
      </c>
      <c r="AU112" s="24" t="s">
        <v>83</v>
      </c>
    </row>
    <row r="113" s="11" customFormat="1">
      <c r="B113" s="233"/>
      <c r="C113" s="234"/>
      <c r="D113" s="235" t="s">
        <v>173</v>
      </c>
      <c r="E113" s="236" t="s">
        <v>22</v>
      </c>
      <c r="F113" s="237" t="s">
        <v>1486</v>
      </c>
      <c r="G113" s="234"/>
      <c r="H113" s="238">
        <v>395.11200000000002</v>
      </c>
      <c r="I113" s="239"/>
      <c r="J113" s="234"/>
      <c r="K113" s="234"/>
      <c r="L113" s="240"/>
      <c r="M113" s="241"/>
      <c r="N113" s="242"/>
      <c r="O113" s="242"/>
      <c r="P113" s="242"/>
      <c r="Q113" s="242"/>
      <c r="R113" s="242"/>
      <c r="S113" s="242"/>
      <c r="T113" s="243"/>
      <c r="AT113" s="244" t="s">
        <v>173</v>
      </c>
      <c r="AU113" s="244" t="s">
        <v>83</v>
      </c>
      <c r="AV113" s="11" t="s">
        <v>83</v>
      </c>
      <c r="AW113" s="11" t="s">
        <v>37</v>
      </c>
      <c r="AX113" s="11" t="s">
        <v>24</v>
      </c>
      <c r="AY113" s="244" t="s">
        <v>163</v>
      </c>
    </row>
    <row r="114" s="11" customFormat="1">
      <c r="B114" s="233"/>
      <c r="C114" s="234"/>
      <c r="D114" s="235" t="s">
        <v>173</v>
      </c>
      <c r="E114" s="234"/>
      <c r="F114" s="237" t="s">
        <v>1487</v>
      </c>
      <c r="G114" s="234"/>
      <c r="H114" s="238">
        <v>829.73500000000001</v>
      </c>
      <c r="I114" s="239"/>
      <c r="J114" s="234"/>
      <c r="K114" s="234"/>
      <c r="L114" s="240"/>
      <c r="M114" s="241"/>
      <c r="N114" s="242"/>
      <c r="O114" s="242"/>
      <c r="P114" s="242"/>
      <c r="Q114" s="242"/>
      <c r="R114" s="242"/>
      <c r="S114" s="242"/>
      <c r="T114" s="243"/>
      <c r="AT114" s="244" t="s">
        <v>173</v>
      </c>
      <c r="AU114" s="244" t="s">
        <v>83</v>
      </c>
      <c r="AV114" s="11" t="s">
        <v>83</v>
      </c>
      <c r="AW114" s="11" t="s">
        <v>6</v>
      </c>
      <c r="AX114" s="11" t="s">
        <v>24</v>
      </c>
      <c r="AY114" s="244" t="s">
        <v>163</v>
      </c>
    </row>
    <row r="115" s="10" customFormat="1" ht="29.88" customHeight="1">
      <c r="B115" s="205"/>
      <c r="C115" s="206"/>
      <c r="D115" s="207" t="s">
        <v>73</v>
      </c>
      <c r="E115" s="219" t="s">
        <v>83</v>
      </c>
      <c r="F115" s="219" t="s">
        <v>909</v>
      </c>
      <c r="G115" s="206"/>
      <c r="H115" s="206"/>
      <c r="I115" s="209"/>
      <c r="J115" s="220">
        <f>BK115</f>
        <v>0</v>
      </c>
      <c r="K115" s="206"/>
      <c r="L115" s="211"/>
      <c r="M115" s="212"/>
      <c r="N115" s="213"/>
      <c r="O115" s="213"/>
      <c r="P115" s="214">
        <f>P116</f>
        <v>0</v>
      </c>
      <c r="Q115" s="213"/>
      <c r="R115" s="214">
        <f>R116</f>
        <v>32.230775999999999</v>
      </c>
      <c r="S115" s="213"/>
      <c r="T115" s="215">
        <f>T116</f>
        <v>0</v>
      </c>
      <c r="AR115" s="216" t="s">
        <v>24</v>
      </c>
      <c r="AT115" s="217" t="s">
        <v>73</v>
      </c>
      <c r="AU115" s="217" t="s">
        <v>24</v>
      </c>
      <c r="AY115" s="216" t="s">
        <v>163</v>
      </c>
      <c r="BK115" s="218">
        <f>BK116</f>
        <v>0</v>
      </c>
    </row>
    <row r="116" s="1" customFormat="1" ht="38.25" customHeight="1">
      <c r="B116" s="46"/>
      <c r="C116" s="221" t="s">
        <v>291</v>
      </c>
      <c r="D116" s="221" t="s">
        <v>166</v>
      </c>
      <c r="E116" s="222" t="s">
        <v>1488</v>
      </c>
      <c r="F116" s="223" t="s">
        <v>1489</v>
      </c>
      <c r="G116" s="224" t="s">
        <v>261</v>
      </c>
      <c r="H116" s="225">
        <v>136.34</v>
      </c>
      <c r="I116" s="226"/>
      <c r="J116" s="227">
        <f>ROUND(I116*H116,2)</f>
        <v>0</v>
      </c>
      <c r="K116" s="223" t="s">
        <v>170</v>
      </c>
      <c r="L116" s="72"/>
      <c r="M116" s="228" t="s">
        <v>22</v>
      </c>
      <c r="N116" s="229" t="s">
        <v>45</v>
      </c>
      <c r="O116" s="47"/>
      <c r="P116" s="230">
        <f>O116*H116</f>
        <v>0</v>
      </c>
      <c r="Q116" s="230">
        <v>0.2364</v>
      </c>
      <c r="R116" s="230">
        <f>Q116*H116</f>
        <v>32.230775999999999</v>
      </c>
      <c r="S116" s="230">
        <v>0</v>
      </c>
      <c r="T116" s="231">
        <f>S116*H116</f>
        <v>0</v>
      </c>
      <c r="AR116" s="24" t="s">
        <v>183</v>
      </c>
      <c r="AT116" s="24" t="s">
        <v>166</v>
      </c>
      <c r="AU116" s="24" t="s">
        <v>83</v>
      </c>
      <c r="AY116" s="24" t="s">
        <v>163</v>
      </c>
      <c r="BE116" s="232">
        <f>IF(N116="základní",J116,0)</f>
        <v>0</v>
      </c>
      <c r="BF116" s="232">
        <f>IF(N116="snížená",J116,0)</f>
        <v>0</v>
      </c>
      <c r="BG116" s="232">
        <f>IF(N116="zákl. přenesená",J116,0)</f>
        <v>0</v>
      </c>
      <c r="BH116" s="232">
        <f>IF(N116="sníž. přenesená",J116,0)</f>
        <v>0</v>
      </c>
      <c r="BI116" s="232">
        <f>IF(N116="nulová",J116,0)</f>
        <v>0</v>
      </c>
      <c r="BJ116" s="24" t="s">
        <v>24</v>
      </c>
      <c r="BK116" s="232">
        <f>ROUND(I116*H116,2)</f>
        <v>0</v>
      </c>
      <c r="BL116" s="24" t="s">
        <v>183</v>
      </c>
      <c r="BM116" s="24" t="s">
        <v>1490</v>
      </c>
    </row>
    <row r="117" s="10" customFormat="1" ht="29.88" customHeight="1">
      <c r="B117" s="205"/>
      <c r="C117" s="206"/>
      <c r="D117" s="207" t="s">
        <v>73</v>
      </c>
      <c r="E117" s="219" t="s">
        <v>178</v>
      </c>
      <c r="F117" s="219" t="s">
        <v>933</v>
      </c>
      <c r="G117" s="206"/>
      <c r="H117" s="206"/>
      <c r="I117" s="209"/>
      <c r="J117" s="220">
        <f>BK117</f>
        <v>0</v>
      </c>
      <c r="K117" s="206"/>
      <c r="L117" s="211"/>
      <c r="M117" s="212"/>
      <c r="N117" s="213"/>
      <c r="O117" s="213"/>
      <c r="P117" s="214">
        <f>SUM(P118:P120)</f>
        <v>0</v>
      </c>
      <c r="Q117" s="213"/>
      <c r="R117" s="214">
        <f>SUM(R118:R120)</f>
        <v>0</v>
      </c>
      <c r="S117" s="213"/>
      <c r="T117" s="215">
        <f>SUM(T118:T120)</f>
        <v>0</v>
      </c>
      <c r="AR117" s="216" t="s">
        <v>24</v>
      </c>
      <c r="AT117" s="217" t="s">
        <v>73</v>
      </c>
      <c r="AU117" s="217" t="s">
        <v>24</v>
      </c>
      <c r="AY117" s="216" t="s">
        <v>163</v>
      </c>
      <c r="BK117" s="218">
        <f>SUM(BK118:BK120)</f>
        <v>0</v>
      </c>
    </row>
    <row r="118" s="1" customFormat="1" ht="16.5" customHeight="1">
      <c r="B118" s="46"/>
      <c r="C118" s="221" t="s">
        <v>294</v>
      </c>
      <c r="D118" s="221" t="s">
        <v>166</v>
      </c>
      <c r="E118" s="222" t="s">
        <v>1359</v>
      </c>
      <c r="F118" s="223" t="s">
        <v>1360</v>
      </c>
      <c r="G118" s="224" t="s">
        <v>261</v>
      </c>
      <c r="H118" s="225">
        <v>133.99000000000001</v>
      </c>
      <c r="I118" s="226"/>
      <c r="J118" s="227">
        <f>ROUND(I118*H118,2)</f>
        <v>0</v>
      </c>
      <c r="K118" s="223" t="s">
        <v>232</v>
      </c>
      <c r="L118" s="72"/>
      <c r="M118" s="228" t="s">
        <v>22</v>
      </c>
      <c r="N118" s="229" t="s">
        <v>45</v>
      </c>
      <c r="O118" s="47"/>
      <c r="P118" s="230">
        <f>O118*H118</f>
        <v>0</v>
      </c>
      <c r="Q118" s="230">
        <v>0</v>
      </c>
      <c r="R118" s="230">
        <f>Q118*H118</f>
        <v>0</v>
      </c>
      <c r="S118" s="230">
        <v>0</v>
      </c>
      <c r="T118" s="231">
        <f>S118*H118</f>
        <v>0</v>
      </c>
      <c r="AR118" s="24" t="s">
        <v>183</v>
      </c>
      <c r="AT118" s="24" t="s">
        <v>166</v>
      </c>
      <c r="AU118" s="24" t="s">
        <v>83</v>
      </c>
      <c r="AY118" s="24" t="s">
        <v>163</v>
      </c>
      <c r="BE118" s="232">
        <f>IF(N118="základní",J118,0)</f>
        <v>0</v>
      </c>
      <c r="BF118" s="232">
        <f>IF(N118="snížená",J118,0)</f>
        <v>0</v>
      </c>
      <c r="BG118" s="232">
        <f>IF(N118="zákl. přenesená",J118,0)</f>
        <v>0</v>
      </c>
      <c r="BH118" s="232">
        <f>IF(N118="sníž. přenesená",J118,0)</f>
        <v>0</v>
      </c>
      <c r="BI118" s="232">
        <f>IF(N118="nulová",J118,0)</f>
        <v>0</v>
      </c>
      <c r="BJ118" s="24" t="s">
        <v>24</v>
      </c>
      <c r="BK118" s="232">
        <f>ROUND(I118*H118,2)</f>
        <v>0</v>
      </c>
      <c r="BL118" s="24" t="s">
        <v>183</v>
      </c>
      <c r="BM118" s="24" t="s">
        <v>1491</v>
      </c>
    </row>
    <row r="119" s="1" customFormat="1">
      <c r="B119" s="46"/>
      <c r="C119" s="74"/>
      <c r="D119" s="235" t="s">
        <v>234</v>
      </c>
      <c r="E119" s="74"/>
      <c r="F119" s="259" t="s">
        <v>1362</v>
      </c>
      <c r="G119" s="74"/>
      <c r="H119" s="74"/>
      <c r="I119" s="191"/>
      <c r="J119" s="74"/>
      <c r="K119" s="74"/>
      <c r="L119" s="72"/>
      <c r="M119" s="260"/>
      <c r="N119" s="47"/>
      <c r="O119" s="47"/>
      <c r="P119" s="47"/>
      <c r="Q119" s="47"/>
      <c r="R119" s="47"/>
      <c r="S119" s="47"/>
      <c r="T119" s="95"/>
      <c r="AT119" s="24" t="s">
        <v>234</v>
      </c>
      <c r="AU119" s="24" t="s">
        <v>83</v>
      </c>
    </row>
    <row r="120" s="11" customFormat="1">
      <c r="B120" s="233"/>
      <c r="C120" s="234"/>
      <c r="D120" s="235" t="s">
        <v>173</v>
      </c>
      <c r="E120" s="236" t="s">
        <v>22</v>
      </c>
      <c r="F120" s="237" t="s">
        <v>1492</v>
      </c>
      <c r="G120" s="234"/>
      <c r="H120" s="238">
        <v>133.99000000000001</v>
      </c>
      <c r="I120" s="239"/>
      <c r="J120" s="234"/>
      <c r="K120" s="234"/>
      <c r="L120" s="240"/>
      <c r="M120" s="241"/>
      <c r="N120" s="242"/>
      <c r="O120" s="242"/>
      <c r="P120" s="242"/>
      <c r="Q120" s="242"/>
      <c r="R120" s="242"/>
      <c r="S120" s="242"/>
      <c r="T120" s="243"/>
      <c r="AT120" s="244" t="s">
        <v>173</v>
      </c>
      <c r="AU120" s="244" t="s">
        <v>83</v>
      </c>
      <c r="AV120" s="11" t="s">
        <v>83</v>
      </c>
      <c r="AW120" s="11" t="s">
        <v>37</v>
      </c>
      <c r="AX120" s="11" t="s">
        <v>24</v>
      </c>
      <c r="AY120" s="244" t="s">
        <v>163</v>
      </c>
    </row>
    <row r="121" s="10" customFormat="1" ht="29.88" customHeight="1">
      <c r="B121" s="205"/>
      <c r="C121" s="206"/>
      <c r="D121" s="207" t="s">
        <v>73</v>
      </c>
      <c r="E121" s="219" t="s">
        <v>183</v>
      </c>
      <c r="F121" s="219" t="s">
        <v>942</v>
      </c>
      <c r="G121" s="206"/>
      <c r="H121" s="206"/>
      <c r="I121" s="209"/>
      <c r="J121" s="220">
        <f>BK121</f>
        <v>0</v>
      </c>
      <c r="K121" s="206"/>
      <c r="L121" s="211"/>
      <c r="M121" s="212"/>
      <c r="N121" s="213"/>
      <c r="O121" s="213"/>
      <c r="P121" s="214">
        <f>SUM(P122:P128)</f>
        <v>0</v>
      </c>
      <c r="Q121" s="213"/>
      <c r="R121" s="214">
        <f>SUM(R122:R128)</f>
        <v>0</v>
      </c>
      <c r="S121" s="213"/>
      <c r="T121" s="215">
        <f>SUM(T122:T128)</f>
        <v>0</v>
      </c>
      <c r="AR121" s="216" t="s">
        <v>24</v>
      </c>
      <c r="AT121" s="217" t="s">
        <v>73</v>
      </c>
      <c r="AU121" s="217" t="s">
        <v>24</v>
      </c>
      <c r="AY121" s="216" t="s">
        <v>163</v>
      </c>
      <c r="BK121" s="218">
        <f>SUM(BK122:BK128)</f>
        <v>0</v>
      </c>
    </row>
    <row r="122" s="1" customFormat="1" ht="25.5" customHeight="1">
      <c r="B122" s="46"/>
      <c r="C122" s="221" t="s">
        <v>10</v>
      </c>
      <c r="D122" s="221" t="s">
        <v>166</v>
      </c>
      <c r="E122" s="222" t="s">
        <v>1363</v>
      </c>
      <c r="F122" s="223" t="s">
        <v>1364</v>
      </c>
      <c r="G122" s="224" t="s">
        <v>273</v>
      </c>
      <c r="H122" s="225">
        <v>20</v>
      </c>
      <c r="I122" s="226"/>
      <c r="J122" s="227">
        <f>ROUND(I122*H122,2)</f>
        <v>0</v>
      </c>
      <c r="K122" s="223" t="s">
        <v>232</v>
      </c>
      <c r="L122" s="72"/>
      <c r="M122" s="228" t="s">
        <v>22</v>
      </c>
      <c r="N122" s="229" t="s">
        <v>45</v>
      </c>
      <c r="O122" s="47"/>
      <c r="P122" s="230">
        <f>O122*H122</f>
        <v>0</v>
      </c>
      <c r="Q122" s="230">
        <v>0</v>
      </c>
      <c r="R122" s="230">
        <f>Q122*H122</f>
        <v>0</v>
      </c>
      <c r="S122" s="230">
        <v>0</v>
      </c>
      <c r="T122" s="231">
        <f>S122*H122</f>
        <v>0</v>
      </c>
      <c r="AR122" s="24" t="s">
        <v>183</v>
      </c>
      <c r="AT122" s="24" t="s">
        <v>166</v>
      </c>
      <c r="AU122" s="24" t="s">
        <v>83</v>
      </c>
      <c r="AY122" s="24" t="s">
        <v>163</v>
      </c>
      <c r="BE122" s="232">
        <f>IF(N122="základní",J122,0)</f>
        <v>0</v>
      </c>
      <c r="BF122" s="232">
        <f>IF(N122="snížená",J122,0)</f>
        <v>0</v>
      </c>
      <c r="BG122" s="232">
        <f>IF(N122="zákl. přenesená",J122,0)</f>
        <v>0</v>
      </c>
      <c r="BH122" s="232">
        <f>IF(N122="sníž. přenesená",J122,0)</f>
        <v>0</v>
      </c>
      <c r="BI122" s="232">
        <f>IF(N122="nulová",J122,0)</f>
        <v>0</v>
      </c>
      <c r="BJ122" s="24" t="s">
        <v>24</v>
      </c>
      <c r="BK122" s="232">
        <f>ROUND(I122*H122,2)</f>
        <v>0</v>
      </c>
      <c r="BL122" s="24" t="s">
        <v>183</v>
      </c>
      <c r="BM122" s="24" t="s">
        <v>1493</v>
      </c>
    </row>
    <row r="123" s="1" customFormat="1">
      <c r="B123" s="46"/>
      <c r="C123" s="74"/>
      <c r="D123" s="235" t="s">
        <v>234</v>
      </c>
      <c r="E123" s="74"/>
      <c r="F123" s="259" t="s">
        <v>1366</v>
      </c>
      <c r="G123" s="74"/>
      <c r="H123" s="74"/>
      <c r="I123" s="191"/>
      <c r="J123" s="74"/>
      <c r="K123" s="74"/>
      <c r="L123" s="72"/>
      <c r="M123" s="260"/>
      <c r="N123" s="47"/>
      <c r="O123" s="47"/>
      <c r="P123" s="47"/>
      <c r="Q123" s="47"/>
      <c r="R123" s="47"/>
      <c r="S123" s="47"/>
      <c r="T123" s="95"/>
      <c r="AT123" s="24" t="s">
        <v>234</v>
      </c>
      <c r="AU123" s="24" t="s">
        <v>83</v>
      </c>
    </row>
    <row r="124" s="1" customFormat="1" ht="25.5" customHeight="1">
      <c r="B124" s="46"/>
      <c r="C124" s="221" t="s">
        <v>306</v>
      </c>
      <c r="D124" s="221" t="s">
        <v>166</v>
      </c>
      <c r="E124" s="222" t="s">
        <v>1494</v>
      </c>
      <c r="F124" s="223" t="s">
        <v>1495</v>
      </c>
      <c r="G124" s="224" t="s">
        <v>273</v>
      </c>
      <c r="H124" s="225">
        <v>15</v>
      </c>
      <c r="I124" s="226"/>
      <c r="J124" s="227">
        <f>ROUND(I124*H124,2)</f>
        <v>0</v>
      </c>
      <c r="K124" s="223" t="s">
        <v>232</v>
      </c>
      <c r="L124" s="72"/>
      <c r="M124" s="228" t="s">
        <v>22</v>
      </c>
      <c r="N124" s="229" t="s">
        <v>45</v>
      </c>
      <c r="O124" s="47"/>
      <c r="P124" s="230">
        <f>O124*H124</f>
        <v>0</v>
      </c>
      <c r="Q124" s="230">
        <v>0</v>
      </c>
      <c r="R124" s="230">
        <f>Q124*H124</f>
        <v>0</v>
      </c>
      <c r="S124" s="230">
        <v>0</v>
      </c>
      <c r="T124" s="231">
        <f>S124*H124</f>
        <v>0</v>
      </c>
      <c r="AR124" s="24" t="s">
        <v>183</v>
      </c>
      <c r="AT124" s="24" t="s">
        <v>166</v>
      </c>
      <c r="AU124" s="24" t="s">
        <v>83</v>
      </c>
      <c r="AY124" s="24" t="s">
        <v>163</v>
      </c>
      <c r="BE124" s="232">
        <f>IF(N124="základní",J124,0)</f>
        <v>0</v>
      </c>
      <c r="BF124" s="232">
        <f>IF(N124="snížená",J124,0)</f>
        <v>0</v>
      </c>
      <c r="BG124" s="232">
        <f>IF(N124="zákl. přenesená",J124,0)</f>
        <v>0</v>
      </c>
      <c r="BH124" s="232">
        <f>IF(N124="sníž. přenesená",J124,0)</f>
        <v>0</v>
      </c>
      <c r="BI124" s="232">
        <f>IF(N124="nulová",J124,0)</f>
        <v>0</v>
      </c>
      <c r="BJ124" s="24" t="s">
        <v>24</v>
      </c>
      <c r="BK124" s="232">
        <f>ROUND(I124*H124,2)</f>
        <v>0</v>
      </c>
      <c r="BL124" s="24" t="s">
        <v>183</v>
      </c>
      <c r="BM124" s="24" t="s">
        <v>1496</v>
      </c>
    </row>
    <row r="125" s="1" customFormat="1">
      <c r="B125" s="46"/>
      <c r="C125" s="74"/>
      <c r="D125" s="235" t="s">
        <v>234</v>
      </c>
      <c r="E125" s="74"/>
      <c r="F125" s="259" t="s">
        <v>1497</v>
      </c>
      <c r="G125" s="74"/>
      <c r="H125" s="74"/>
      <c r="I125" s="191"/>
      <c r="J125" s="74"/>
      <c r="K125" s="74"/>
      <c r="L125" s="72"/>
      <c r="M125" s="260"/>
      <c r="N125" s="47"/>
      <c r="O125" s="47"/>
      <c r="P125" s="47"/>
      <c r="Q125" s="47"/>
      <c r="R125" s="47"/>
      <c r="S125" s="47"/>
      <c r="T125" s="95"/>
      <c r="AT125" s="24" t="s">
        <v>234</v>
      </c>
      <c r="AU125" s="24" t="s">
        <v>83</v>
      </c>
    </row>
    <row r="126" s="1" customFormat="1" ht="25.5" customHeight="1">
      <c r="B126" s="46"/>
      <c r="C126" s="221" t="s">
        <v>311</v>
      </c>
      <c r="D126" s="221" t="s">
        <v>166</v>
      </c>
      <c r="E126" s="222" t="s">
        <v>1498</v>
      </c>
      <c r="F126" s="223" t="s">
        <v>1499</v>
      </c>
      <c r="G126" s="224" t="s">
        <v>273</v>
      </c>
      <c r="H126" s="225">
        <v>0.74299999999999999</v>
      </c>
      <c r="I126" s="226"/>
      <c r="J126" s="227">
        <f>ROUND(I126*H126,2)</f>
        <v>0</v>
      </c>
      <c r="K126" s="223" t="s">
        <v>232</v>
      </c>
      <c r="L126" s="72"/>
      <c r="M126" s="228" t="s">
        <v>22</v>
      </c>
      <c r="N126" s="229" t="s">
        <v>45</v>
      </c>
      <c r="O126" s="47"/>
      <c r="P126" s="230">
        <f>O126*H126</f>
        <v>0</v>
      </c>
      <c r="Q126" s="230">
        <v>0</v>
      </c>
      <c r="R126" s="230">
        <f>Q126*H126</f>
        <v>0</v>
      </c>
      <c r="S126" s="230">
        <v>0</v>
      </c>
      <c r="T126" s="231">
        <f>S126*H126</f>
        <v>0</v>
      </c>
      <c r="AR126" s="24" t="s">
        <v>183</v>
      </c>
      <c r="AT126" s="24" t="s">
        <v>166</v>
      </c>
      <c r="AU126" s="24" t="s">
        <v>83</v>
      </c>
      <c r="AY126" s="24" t="s">
        <v>163</v>
      </c>
      <c r="BE126" s="232">
        <f>IF(N126="základní",J126,0)</f>
        <v>0</v>
      </c>
      <c r="BF126" s="232">
        <f>IF(N126="snížená",J126,0)</f>
        <v>0</v>
      </c>
      <c r="BG126" s="232">
        <f>IF(N126="zákl. přenesená",J126,0)</f>
        <v>0</v>
      </c>
      <c r="BH126" s="232">
        <f>IF(N126="sníž. přenesená",J126,0)</f>
        <v>0</v>
      </c>
      <c r="BI126" s="232">
        <f>IF(N126="nulová",J126,0)</f>
        <v>0</v>
      </c>
      <c r="BJ126" s="24" t="s">
        <v>24</v>
      </c>
      <c r="BK126" s="232">
        <f>ROUND(I126*H126,2)</f>
        <v>0</v>
      </c>
      <c r="BL126" s="24" t="s">
        <v>183</v>
      </c>
      <c r="BM126" s="24" t="s">
        <v>1500</v>
      </c>
    </row>
    <row r="127" s="1" customFormat="1">
      <c r="B127" s="46"/>
      <c r="C127" s="74"/>
      <c r="D127" s="235" t="s">
        <v>234</v>
      </c>
      <c r="E127" s="74"/>
      <c r="F127" s="259" t="s">
        <v>1497</v>
      </c>
      <c r="G127" s="74"/>
      <c r="H127" s="74"/>
      <c r="I127" s="191"/>
      <c r="J127" s="74"/>
      <c r="K127" s="74"/>
      <c r="L127" s="72"/>
      <c r="M127" s="260"/>
      <c r="N127" s="47"/>
      <c r="O127" s="47"/>
      <c r="P127" s="47"/>
      <c r="Q127" s="47"/>
      <c r="R127" s="47"/>
      <c r="S127" s="47"/>
      <c r="T127" s="95"/>
      <c r="AT127" s="24" t="s">
        <v>234</v>
      </c>
      <c r="AU127" s="24" t="s">
        <v>83</v>
      </c>
    </row>
    <row r="128" s="11" customFormat="1">
      <c r="B128" s="233"/>
      <c r="C128" s="234"/>
      <c r="D128" s="235" t="s">
        <v>173</v>
      </c>
      <c r="E128" s="236" t="s">
        <v>22</v>
      </c>
      <c r="F128" s="237" t="s">
        <v>1501</v>
      </c>
      <c r="G128" s="234"/>
      <c r="H128" s="238">
        <v>0.74299999999999999</v>
      </c>
      <c r="I128" s="239"/>
      <c r="J128" s="234"/>
      <c r="K128" s="234"/>
      <c r="L128" s="240"/>
      <c r="M128" s="241"/>
      <c r="N128" s="242"/>
      <c r="O128" s="242"/>
      <c r="P128" s="242"/>
      <c r="Q128" s="242"/>
      <c r="R128" s="242"/>
      <c r="S128" s="242"/>
      <c r="T128" s="243"/>
      <c r="AT128" s="244" t="s">
        <v>173</v>
      </c>
      <c r="AU128" s="244" t="s">
        <v>83</v>
      </c>
      <c r="AV128" s="11" t="s">
        <v>83</v>
      </c>
      <c r="AW128" s="11" t="s">
        <v>37</v>
      </c>
      <c r="AX128" s="11" t="s">
        <v>24</v>
      </c>
      <c r="AY128" s="244" t="s">
        <v>163</v>
      </c>
    </row>
    <row r="129" s="10" customFormat="1" ht="29.88" customHeight="1">
      <c r="B129" s="205"/>
      <c r="C129" s="206"/>
      <c r="D129" s="207" t="s">
        <v>73</v>
      </c>
      <c r="E129" s="219" t="s">
        <v>204</v>
      </c>
      <c r="F129" s="219" t="s">
        <v>436</v>
      </c>
      <c r="G129" s="206"/>
      <c r="H129" s="206"/>
      <c r="I129" s="209"/>
      <c r="J129" s="220">
        <f>BK129</f>
        <v>0</v>
      </c>
      <c r="K129" s="206"/>
      <c r="L129" s="211"/>
      <c r="M129" s="212"/>
      <c r="N129" s="213"/>
      <c r="O129" s="213"/>
      <c r="P129" s="214">
        <f>SUM(P130:P177)</f>
        <v>0</v>
      </c>
      <c r="Q129" s="213"/>
      <c r="R129" s="214">
        <f>SUM(R130:R177)</f>
        <v>63.981215200000001</v>
      </c>
      <c r="S129" s="213"/>
      <c r="T129" s="215">
        <f>SUM(T130:T177)</f>
        <v>0</v>
      </c>
      <c r="AR129" s="216" t="s">
        <v>24</v>
      </c>
      <c r="AT129" s="217" t="s">
        <v>73</v>
      </c>
      <c r="AU129" s="217" t="s">
        <v>24</v>
      </c>
      <c r="AY129" s="216" t="s">
        <v>163</v>
      </c>
      <c r="BK129" s="218">
        <f>SUM(BK130:BK177)</f>
        <v>0</v>
      </c>
    </row>
    <row r="130" s="1" customFormat="1" ht="25.5" customHeight="1">
      <c r="B130" s="46"/>
      <c r="C130" s="221" t="s">
        <v>317</v>
      </c>
      <c r="D130" s="221" t="s">
        <v>166</v>
      </c>
      <c r="E130" s="222" t="s">
        <v>1502</v>
      </c>
      <c r="F130" s="223" t="s">
        <v>1503</v>
      </c>
      <c r="G130" s="224" t="s">
        <v>261</v>
      </c>
      <c r="H130" s="225">
        <v>90.489999999999995</v>
      </c>
      <c r="I130" s="226"/>
      <c r="J130" s="227">
        <f>ROUND(I130*H130,2)</f>
        <v>0</v>
      </c>
      <c r="K130" s="223" t="s">
        <v>232</v>
      </c>
      <c r="L130" s="72"/>
      <c r="M130" s="228" t="s">
        <v>22</v>
      </c>
      <c r="N130" s="229" t="s">
        <v>45</v>
      </c>
      <c r="O130" s="47"/>
      <c r="P130" s="230">
        <f>O130*H130</f>
        <v>0</v>
      </c>
      <c r="Q130" s="230">
        <v>8.0000000000000007E-05</v>
      </c>
      <c r="R130" s="230">
        <f>Q130*H130</f>
        <v>0.0072392000000000003</v>
      </c>
      <c r="S130" s="230">
        <v>0</v>
      </c>
      <c r="T130" s="231">
        <f>S130*H130</f>
        <v>0</v>
      </c>
      <c r="AR130" s="24" t="s">
        <v>183</v>
      </c>
      <c r="AT130" s="24" t="s">
        <v>166</v>
      </c>
      <c r="AU130" s="24" t="s">
        <v>83</v>
      </c>
      <c r="AY130" s="24" t="s">
        <v>163</v>
      </c>
      <c r="BE130" s="232">
        <f>IF(N130="základní",J130,0)</f>
        <v>0</v>
      </c>
      <c r="BF130" s="232">
        <f>IF(N130="snížená",J130,0)</f>
        <v>0</v>
      </c>
      <c r="BG130" s="232">
        <f>IF(N130="zákl. přenesená",J130,0)</f>
        <v>0</v>
      </c>
      <c r="BH130" s="232">
        <f>IF(N130="sníž. přenesená",J130,0)</f>
        <v>0</v>
      </c>
      <c r="BI130" s="232">
        <f>IF(N130="nulová",J130,0)</f>
        <v>0</v>
      </c>
      <c r="BJ130" s="24" t="s">
        <v>24</v>
      </c>
      <c r="BK130" s="232">
        <f>ROUND(I130*H130,2)</f>
        <v>0</v>
      </c>
      <c r="BL130" s="24" t="s">
        <v>183</v>
      </c>
      <c r="BM130" s="24" t="s">
        <v>1504</v>
      </c>
    </row>
    <row r="131" s="1" customFormat="1">
      <c r="B131" s="46"/>
      <c r="C131" s="74"/>
      <c r="D131" s="235" t="s">
        <v>234</v>
      </c>
      <c r="E131" s="74"/>
      <c r="F131" s="259" t="s">
        <v>1505</v>
      </c>
      <c r="G131" s="74"/>
      <c r="H131" s="74"/>
      <c r="I131" s="191"/>
      <c r="J131" s="74"/>
      <c r="K131" s="74"/>
      <c r="L131" s="72"/>
      <c r="M131" s="260"/>
      <c r="N131" s="47"/>
      <c r="O131" s="47"/>
      <c r="P131" s="47"/>
      <c r="Q131" s="47"/>
      <c r="R131" s="47"/>
      <c r="S131" s="47"/>
      <c r="T131" s="95"/>
      <c r="AT131" s="24" t="s">
        <v>234</v>
      </c>
      <c r="AU131" s="24" t="s">
        <v>83</v>
      </c>
    </row>
    <row r="132" s="1" customFormat="1" ht="16.5" customHeight="1">
      <c r="B132" s="46"/>
      <c r="C132" s="272" t="s">
        <v>324</v>
      </c>
      <c r="D132" s="272" t="s">
        <v>344</v>
      </c>
      <c r="E132" s="273" t="s">
        <v>1506</v>
      </c>
      <c r="F132" s="274" t="s">
        <v>1507</v>
      </c>
      <c r="G132" s="275" t="s">
        <v>261</v>
      </c>
      <c r="H132" s="276">
        <v>91.846999999999994</v>
      </c>
      <c r="I132" s="277"/>
      <c r="J132" s="278">
        <f>ROUND(I132*H132,2)</f>
        <v>0</v>
      </c>
      <c r="K132" s="274" t="s">
        <v>232</v>
      </c>
      <c r="L132" s="279"/>
      <c r="M132" s="280" t="s">
        <v>22</v>
      </c>
      <c r="N132" s="281" t="s">
        <v>45</v>
      </c>
      <c r="O132" s="47"/>
      <c r="P132" s="230">
        <f>O132*H132</f>
        <v>0</v>
      </c>
      <c r="Q132" s="230">
        <v>0.10000000000000001</v>
      </c>
      <c r="R132" s="230">
        <f>Q132*H132</f>
        <v>9.1846999999999994</v>
      </c>
      <c r="S132" s="230">
        <v>0</v>
      </c>
      <c r="T132" s="231">
        <f>S132*H132</f>
        <v>0</v>
      </c>
      <c r="AR132" s="24" t="s">
        <v>204</v>
      </c>
      <c r="AT132" s="24" t="s">
        <v>344</v>
      </c>
      <c r="AU132" s="24" t="s">
        <v>83</v>
      </c>
      <c r="AY132" s="24" t="s">
        <v>163</v>
      </c>
      <c r="BE132" s="232">
        <f>IF(N132="základní",J132,0)</f>
        <v>0</v>
      </c>
      <c r="BF132" s="232">
        <f>IF(N132="snížená",J132,0)</f>
        <v>0</v>
      </c>
      <c r="BG132" s="232">
        <f>IF(N132="zákl. přenesená",J132,0)</f>
        <v>0</v>
      </c>
      <c r="BH132" s="232">
        <f>IF(N132="sníž. přenesená",J132,0)</f>
        <v>0</v>
      </c>
      <c r="BI132" s="232">
        <f>IF(N132="nulová",J132,0)</f>
        <v>0</v>
      </c>
      <c r="BJ132" s="24" t="s">
        <v>24</v>
      </c>
      <c r="BK132" s="232">
        <f>ROUND(I132*H132,2)</f>
        <v>0</v>
      </c>
      <c r="BL132" s="24" t="s">
        <v>183</v>
      </c>
      <c r="BM132" s="24" t="s">
        <v>1508</v>
      </c>
    </row>
    <row r="133" s="11" customFormat="1">
      <c r="B133" s="233"/>
      <c r="C133" s="234"/>
      <c r="D133" s="235" t="s">
        <v>173</v>
      </c>
      <c r="E133" s="234"/>
      <c r="F133" s="237" t="s">
        <v>1509</v>
      </c>
      <c r="G133" s="234"/>
      <c r="H133" s="238">
        <v>91.846999999999994</v>
      </c>
      <c r="I133" s="239"/>
      <c r="J133" s="234"/>
      <c r="K133" s="234"/>
      <c r="L133" s="240"/>
      <c r="M133" s="241"/>
      <c r="N133" s="242"/>
      <c r="O133" s="242"/>
      <c r="P133" s="242"/>
      <c r="Q133" s="242"/>
      <c r="R133" s="242"/>
      <c r="S133" s="242"/>
      <c r="T133" s="243"/>
      <c r="AT133" s="244" t="s">
        <v>173</v>
      </c>
      <c r="AU133" s="244" t="s">
        <v>83</v>
      </c>
      <c r="AV133" s="11" t="s">
        <v>83</v>
      </c>
      <c r="AW133" s="11" t="s">
        <v>6</v>
      </c>
      <c r="AX133" s="11" t="s">
        <v>24</v>
      </c>
      <c r="AY133" s="244" t="s">
        <v>163</v>
      </c>
    </row>
    <row r="134" s="1" customFormat="1" ht="25.5" customHeight="1">
      <c r="B134" s="46"/>
      <c r="C134" s="221" t="s">
        <v>330</v>
      </c>
      <c r="D134" s="221" t="s">
        <v>166</v>
      </c>
      <c r="E134" s="222" t="s">
        <v>1510</v>
      </c>
      <c r="F134" s="223" t="s">
        <v>1511</v>
      </c>
      <c r="G134" s="224" t="s">
        <v>261</v>
      </c>
      <c r="H134" s="225">
        <v>43.5</v>
      </c>
      <c r="I134" s="226"/>
      <c r="J134" s="227">
        <f>ROUND(I134*H134,2)</f>
        <v>0</v>
      </c>
      <c r="K134" s="223" t="s">
        <v>232</v>
      </c>
      <c r="L134" s="72"/>
      <c r="M134" s="228" t="s">
        <v>22</v>
      </c>
      <c r="N134" s="229" t="s">
        <v>45</v>
      </c>
      <c r="O134" s="47"/>
      <c r="P134" s="230">
        <f>O134*H134</f>
        <v>0</v>
      </c>
      <c r="Q134" s="230">
        <v>0.00011</v>
      </c>
      <c r="R134" s="230">
        <f>Q134*H134</f>
        <v>0.0047850000000000002</v>
      </c>
      <c r="S134" s="230">
        <v>0</v>
      </c>
      <c r="T134" s="231">
        <f>S134*H134</f>
        <v>0</v>
      </c>
      <c r="AR134" s="24" t="s">
        <v>183</v>
      </c>
      <c r="AT134" s="24" t="s">
        <v>166</v>
      </c>
      <c r="AU134" s="24" t="s">
        <v>83</v>
      </c>
      <c r="AY134" s="24" t="s">
        <v>163</v>
      </c>
      <c r="BE134" s="232">
        <f>IF(N134="základní",J134,0)</f>
        <v>0</v>
      </c>
      <c r="BF134" s="232">
        <f>IF(N134="snížená",J134,0)</f>
        <v>0</v>
      </c>
      <c r="BG134" s="232">
        <f>IF(N134="zákl. přenesená",J134,0)</f>
        <v>0</v>
      </c>
      <c r="BH134" s="232">
        <f>IF(N134="sníž. přenesená",J134,0)</f>
        <v>0</v>
      </c>
      <c r="BI134" s="232">
        <f>IF(N134="nulová",J134,0)</f>
        <v>0</v>
      </c>
      <c r="BJ134" s="24" t="s">
        <v>24</v>
      </c>
      <c r="BK134" s="232">
        <f>ROUND(I134*H134,2)</f>
        <v>0</v>
      </c>
      <c r="BL134" s="24" t="s">
        <v>183</v>
      </c>
      <c r="BM134" s="24" t="s">
        <v>1512</v>
      </c>
    </row>
    <row r="135" s="1" customFormat="1">
      <c r="B135" s="46"/>
      <c r="C135" s="74"/>
      <c r="D135" s="235" t="s">
        <v>234</v>
      </c>
      <c r="E135" s="74"/>
      <c r="F135" s="259" t="s">
        <v>1505</v>
      </c>
      <c r="G135" s="74"/>
      <c r="H135" s="74"/>
      <c r="I135" s="191"/>
      <c r="J135" s="74"/>
      <c r="K135" s="74"/>
      <c r="L135" s="72"/>
      <c r="M135" s="260"/>
      <c r="N135" s="47"/>
      <c r="O135" s="47"/>
      <c r="P135" s="47"/>
      <c r="Q135" s="47"/>
      <c r="R135" s="47"/>
      <c r="S135" s="47"/>
      <c r="T135" s="95"/>
      <c r="AT135" s="24" t="s">
        <v>234</v>
      </c>
      <c r="AU135" s="24" t="s">
        <v>83</v>
      </c>
    </row>
    <row r="136" s="1" customFormat="1" ht="16.5" customHeight="1">
      <c r="B136" s="46"/>
      <c r="C136" s="272" t="s">
        <v>9</v>
      </c>
      <c r="D136" s="272" t="s">
        <v>344</v>
      </c>
      <c r="E136" s="273" t="s">
        <v>1513</v>
      </c>
      <c r="F136" s="274" t="s">
        <v>1514</v>
      </c>
      <c r="G136" s="275" t="s">
        <v>261</v>
      </c>
      <c r="H136" s="276">
        <v>44.152999999999999</v>
      </c>
      <c r="I136" s="277"/>
      <c r="J136" s="278">
        <f>ROUND(I136*H136,2)</f>
        <v>0</v>
      </c>
      <c r="K136" s="274" t="s">
        <v>232</v>
      </c>
      <c r="L136" s="279"/>
      <c r="M136" s="280" t="s">
        <v>22</v>
      </c>
      <c r="N136" s="281" t="s">
        <v>45</v>
      </c>
      <c r="O136" s="47"/>
      <c r="P136" s="230">
        <f>O136*H136</f>
        <v>0</v>
      </c>
      <c r="Q136" s="230">
        <v>0.152</v>
      </c>
      <c r="R136" s="230">
        <f>Q136*H136</f>
        <v>6.7112559999999997</v>
      </c>
      <c r="S136" s="230">
        <v>0</v>
      </c>
      <c r="T136" s="231">
        <f>S136*H136</f>
        <v>0</v>
      </c>
      <c r="AR136" s="24" t="s">
        <v>204</v>
      </c>
      <c r="AT136" s="24" t="s">
        <v>344</v>
      </c>
      <c r="AU136" s="24" t="s">
        <v>83</v>
      </c>
      <c r="AY136" s="24" t="s">
        <v>163</v>
      </c>
      <c r="BE136" s="232">
        <f>IF(N136="základní",J136,0)</f>
        <v>0</v>
      </c>
      <c r="BF136" s="232">
        <f>IF(N136="snížená",J136,0)</f>
        <v>0</v>
      </c>
      <c r="BG136" s="232">
        <f>IF(N136="zákl. přenesená",J136,0)</f>
        <v>0</v>
      </c>
      <c r="BH136" s="232">
        <f>IF(N136="sníž. přenesená",J136,0)</f>
        <v>0</v>
      </c>
      <c r="BI136" s="232">
        <f>IF(N136="nulová",J136,0)</f>
        <v>0</v>
      </c>
      <c r="BJ136" s="24" t="s">
        <v>24</v>
      </c>
      <c r="BK136" s="232">
        <f>ROUND(I136*H136,2)</f>
        <v>0</v>
      </c>
      <c r="BL136" s="24" t="s">
        <v>183</v>
      </c>
      <c r="BM136" s="24" t="s">
        <v>1515</v>
      </c>
    </row>
    <row r="137" s="11" customFormat="1">
      <c r="B137" s="233"/>
      <c r="C137" s="234"/>
      <c r="D137" s="235" t="s">
        <v>173</v>
      </c>
      <c r="E137" s="234"/>
      <c r="F137" s="237" t="s">
        <v>1516</v>
      </c>
      <c r="G137" s="234"/>
      <c r="H137" s="238">
        <v>44.152999999999999</v>
      </c>
      <c r="I137" s="239"/>
      <c r="J137" s="234"/>
      <c r="K137" s="234"/>
      <c r="L137" s="240"/>
      <c r="M137" s="241"/>
      <c r="N137" s="242"/>
      <c r="O137" s="242"/>
      <c r="P137" s="242"/>
      <c r="Q137" s="242"/>
      <c r="R137" s="242"/>
      <c r="S137" s="242"/>
      <c r="T137" s="243"/>
      <c r="AT137" s="244" t="s">
        <v>173</v>
      </c>
      <c r="AU137" s="244" t="s">
        <v>83</v>
      </c>
      <c r="AV137" s="11" t="s">
        <v>83</v>
      </c>
      <c r="AW137" s="11" t="s">
        <v>6</v>
      </c>
      <c r="AX137" s="11" t="s">
        <v>24</v>
      </c>
      <c r="AY137" s="244" t="s">
        <v>163</v>
      </c>
    </row>
    <row r="138" s="1" customFormat="1" ht="25.5" customHeight="1">
      <c r="B138" s="46"/>
      <c r="C138" s="221" t="s">
        <v>343</v>
      </c>
      <c r="D138" s="221" t="s">
        <v>166</v>
      </c>
      <c r="E138" s="222" t="s">
        <v>1517</v>
      </c>
      <c r="F138" s="223" t="s">
        <v>1518</v>
      </c>
      <c r="G138" s="224" t="s">
        <v>440</v>
      </c>
      <c r="H138" s="225">
        <v>5</v>
      </c>
      <c r="I138" s="226"/>
      <c r="J138" s="227">
        <f>ROUND(I138*H138,2)</f>
        <v>0</v>
      </c>
      <c r="K138" s="223" t="s">
        <v>232</v>
      </c>
      <c r="L138" s="72"/>
      <c r="M138" s="228" t="s">
        <v>22</v>
      </c>
      <c r="N138" s="229" t="s">
        <v>45</v>
      </c>
      <c r="O138" s="47"/>
      <c r="P138" s="230">
        <f>O138*H138</f>
        <v>0</v>
      </c>
      <c r="Q138" s="230">
        <v>0.00016000000000000001</v>
      </c>
      <c r="R138" s="230">
        <f>Q138*H138</f>
        <v>0.00080000000000000004</v>
      </c>
      <c r="S138" s="230">
        <v>0</v>
      </c>
      <c r="T138" s="231">
        <f>S138*H138</f>
        <v>0</v>
      </c>
      <c r="AR138" s="24" t="s">
        <v>183</v>
      </c>
      <c r="AT138" s="24" t="s">
        <v>166</v>
      </c>
      <c r="AU138" s="24" t="s">
        <v>83</v>
      </c>
      <c r="AY138" s="24" t="s">
        <v>163</v>
      </c>
      <c r="BE138" s="232">
        <f>IF(N138="základní",J138,0)</f>
        <v>0</v>
      </c>
      <c r="BF138" s="232">
        <f>IF(N138="snížená",J138,0)</f>
        <v>0</v>
      </c>
      <c r="BG138" s="232">
        <f>IF(N138="zákl. přenesená",J138,0)</f>
        <v>0</v>
      </c>
      <c r="BH138" s="232">
        <f>IF(N138="sníž. přenesená",J138,0)</f>
        <v>0</v>
      </c>
      <c r="BI138" s="232">
        <f>IF(N138="nulová",J138,0)</f>
        <v>0</v>
      </c>
      <c r="BJ138" s="24" t="s">
        <v>24</v>
      </c>
      <c r="BK138" s="232">
        <f>ROUND(I138*H138,2)</f>
        <v>0</v>
      </c>
      <c r="BL138" s="24" t="s">
        <v>183</v>
      </c>
      <c r="BM138" s="24" t="s">
        <v>1519</v>
      </c>
    </row>
    <row r="139" s="1" customFormat="1">
      <c r="B139" s="46"/>
      <c r="C139" s="74"/>
      <c r="D139" s="235" t="s">
        <v>234</v>
      </c>
      <c r="E139" s="74"/>
      <c r="F139" s="259" t="s">
        <v>1520</v>
      </c>
      <c r="G139" s="74"/>
      <c r="H139" s="74"/>
      <c r="I139" s="191"/>
      <c r="J139" s="74"/>
      <c r="K139" s="74"/>
      <c r="L139" s="72"/>
      <c r="M139" s="260"/>
      <c r="N139" s="47"/>
      <c r="O139" s="47"/>
      <c r="P139" s="47"/>
      <c r="Q139" s="47"/>
      <c r="R139" s="47"/>
      <c r="S139" s="47"/>
      <c r="T139" s="95"/>
      <c r="AT139" s="24" t="s">
        <v>234</v>
      </c>
      <c r="AU139" s="24" t="s">
        <v>83</v>
      </c>
    </row>
    <row r="140" s="1" customFormat="1" ht="25.5" customHeight="1">
      <c r="B140" s="46"/>
      <c r="C140" s="272" t="s">
        <v>349</v>
      </c>
      <c r="D140" s="272" t="s">
        <v>344</v>
      </c>
      <c r="E140" s="273" t="s">
        <v>1521</v>
      </c>
      <c r="F140" s="274" t="s">
        <v>1522</v>
      </c>
      <c r="G140" s="275" t="s">
        <v>440</v>
      </c>
      <c r="H140" s="276">
        <v>5.0750000000000002</v>
      </c>
      <c r="I140" s="277"/>
      <c r="J140" s="278">
        <f>ROUND(I140*H140,2)</f>
        <v>0</v>
      </c>
      <c r="K140" s="274" t="s">
        <v>232</v>
      </c>
      <c r="L140" s="279"/>
      <c r="M140" s="280" t="s">
        <v>22</v>
      </c>
      <c r="N140" s="281" t="s">
        <v>45</v>
      </c>
      <c r="O140" s="47"/>
      <c r="P140" s="230">
        <f>O140*H140</f>
        <v>0</v>
      </c>
      <c r="Q140" s="230">
        <v>0.059999999999999998</v>
      </c>
      <c r="R140" s="230">
        <f>Q140*H140</f>
        <v>0.30449999999999999</v>
      </c>
      <c r="S140" s="230">
        <v>0</v>
      </c>
      <c r="T140" s="231">
        <f>S140*H140</f>
        <v>0</v>
      </c>
      <c r="AR140" s="24" t="s">
        <v>204</v>
      </c>
      <c r="AT140" s="24" t="s">
        <v>344</v>
      </c>
      <c r="AU140" s="24" t="s">
        <v>83</v>
      </c>
      <c r="AY140" s="24" t="s">
        <v>163</v>
      </c>
      <c r="BE140" s="232">
        <f>IF(N140="základní",J140,0)</f>
        <v>0</v>
      </c>
      <c r="BF140" s="232">
        <f>IF(N140="snížená",J140,0)</f>
        <v>0</v>
      </c>
      <c r="BG140" s="232">
        <f>IF(N140="zákl. přenesená",J140,0)</f>
        <v>0</v>
      </c>
      <c r="BH140" s="232">
        <f>IF(N140="sníž. přenesená",J140,0)</f>
        <v>0</v>
      </c>
      <c r="BI140" s="232">
        <f>IF(N140="nulová",J140,0)</f>
        <v>0</v>
      </c>
      <c r="BJ140" s="24" t="s">
        <v>24</v>
      </c>
      <c r="BK140" s="232">
        <f>ROUND(I140*H140,2)</f>
        <v>0</v>
      </c>
      <c r="BL140" s="24" t="s">
        <v>183</v>
      </c>
      <c r="BM140" s="24" t="s">
        <v>1523</v>
      </c>
    </row>
    <row r="141" s="11" customFormat="1">
      <c r="B141" s="233"/>
      <c r="C141" s="234"/>
      <c r="D141" s="235" t="s">
        <v>173</v>
      </c>
      <c r="E141" s="234"/>
      <c r="F141" s="237" t="s">
        <v>1524</v>
      </c>
      <c r="G141" s="234"/>
      <c r="H141" s="238">
        <v>5.0750000000000002</v>
      </c>
      <c r="I141" s="239"/>
      <c r="J141" s="234"/>
      <c r="K141" s="234"/>
      <c r="L141" s="240"/>
      <c r="M141" s="241"/>
      <c r="N141" s="242"/>
      <c r="O141" s="242"/>
      <c r="P141" s="242"/>
      <c r="Q141" s="242"/>
      <c r="R141" s="242"/>
      <c r="S141" s="242"/>
      <c r="T141" s="243"/>
      <c r="AT141" s="244" t="s">
        <v>173</v>
      </c>
      <c r="AU141" s="244" t="s">
        <v>83</v>
      </c>
      <c r="AV141" s="11" t="s">
        <v>83</v>
      </c>
      <c r="AW141" s="11" t="s">
        <v>6</v>
      </c>
      <c r="AX141" s="11" t="s">
        <v>24</v>
      </c>
      <c r="AY141" s="244" t="s">
        <v>163</v>
      </c>
    </row>
    <row r="142" s="1" customFormat="1" ht="25.5" customHeight="1">
      <c r="B142" s="46"/>
      <c r="C142" s="221" t="s">
        <v>356</v>
      </c>
      <c r="D142" s="221" t="s">
        <v>166</v>
      </c>
      <c r="E142" s="222" t="s">
        <v>1525</v>
      </c>
      <c r="F142" s="223" t="s">
        <v>1526</v>
      </c>
      <c r="G142" s="224" t="s">
        <v>440</v>
      </c>
      <c r="H142" s="225">
        <v>1</v>
      </c>
      <c r="I142" s="226"/>
      <c r="J142" s="227">
        <f>ROUND(I142*H142,2)</f>
        <v>0</v>
      </c>
      <c r="K142" s="223" t="s">
        <v>232</v>
      </c>
      <c r="L142" s="72"/>
      <c r="M142" s="228" t="s">
        <v>22</v>
      </c>
      <c r="N142" s="229" t="s">
        <v>45</v>
      </c>
      <c r="O142" s="47"/>
      <c r="P142" s="230">
        <f>O142*H142</f>
        <v>0</v>
      </c>
      <c r="Q142" s="230">
        <v>0.00017000000000000001</v>
      </c>
      <c r="R142" s="230">
        <f>Q142*H142</f>
        <v>0.00017000000000000001</v>
      </c>
      <c r="S142" s="230">
        <v>0</v>
      </c>
      <c r="T142" s="231">
        <f>S142*H142</f>
        <v>0</v>
      </c>
      <c r="AR142" s="24" t="s">
        <v>183</v>
      </c>
      <c r="AT142" s="24" t="s">
        <v>166</v>
      </c>
      <c r="AU142" s="24" t="s">
        <v>83</v>
      </c>
      <c r="AY142" s="24" t="s">
        <v>163</v>
      </c>
      <c r="BE142" s="232">
        <f>IF(N142="základní",J142,0)</f>
        <v>0</v>
      </c>
      <c r="BF142" s="232">
        <f>IF(N142="snížená",J142,0)</f>
        <v>0</v>
      </c>
      <c r="BG142" s="232">
        <f>IF(N142="zákl. přenesená",J142,0)</f>
        <v>0</v>
      </c>
      <c r="BH142" s="232">
        <f>IF(N142="sníž. přenesená",J142,0)</f>
        <v>0</v>
      </c>
      <c r="BI142" s="232">
        <f>IF(N142="nulová",J142,0)</f>
        <v>0</v>
      </c>
      <c r="BJ142" s="24" t="s">
        <v>24</v>
      </c>
      <c r="BK142" s="232">
        <f>ROUND(I142*H142,2)</f>
        <v>0</v>
      </c>
      <c r="BL142" s="24" t="s">
        <v>183</v>
      </c>
      <c r="BM142" s="24" t="s">
        <v>1527</v>
      </c>
    </row>
    <row r="143" s="1" customFormat="1">
      <c r="B143" s="46"/>
      <c r="C143" s="74"/>
      <c r="D143" s="235" t="s">
        <v>234</v>
      </c>
      <c r="E143" s="74"/>
      <c r="F143" s="259" t="s">
        <v>1520</v>
      </c>
      <c r="G143" s="74"/>
      <c r="H143" s="74"/>
      <c r="I143" s="191"/>
      <c r="J143" s="74"/>
      <c r="K143" s="74"/>
      <c r="L143" s="72"/>
      <c r="M143" s="260"/>
      <c r="N143" s="47"/>
      <c r="O143" s="47"/>
      <c r="P143" s="47"/>
      <c r="Q143" s="47"/>
      <c r="R143" s="47"/>
      <c r="S143" s="47"/>
      <c r="T143" s="95"/>
      <c r="AT143" s="24" t="s">
        <v>234</v>
      </c>
      <c r="AU143" s="24" t="s">
        <v>83</v>
      </c>
    </row>
    <row r="144" s="1" customFormat="1" ht="25.5" customHeight="1">
      <c r="B144" s="46"/>
      <c r="C144" s="272" t="s">
        <v>366</v>
      </c>
      <c r="D144" s="272" t="s">
        <v>344</v>
      </c>
      <c r="E144" s="273" t="s">
        <v>1528</v>
      </c>
      <c r="F144" s="274" t="s">
        <v>1529</v>
      </c>
      <c r="G144" s="275" t="s">
        <v>440</v>
      </c>
      <c r="H144" s="276">
        <v>1.0149999999999999</v>
      </c>
      <c r="I144" s="277"/>
      <c r="J144" s="278">
        <f>ROUND(I144*H144,2)</f>
        <v>0</v>
      </c>
      <c r="K144" s="274" t="s">
        <v>232</v>
      </c>
      <c r="L144" s="279"/>
      <c r="M144" s="280" t="s">
        <v>22</v>
      </c>
      <c r="N144" s="281" t="s">
        <v>45</v>
      </c>
      <c r="O144" s="47"/>
      <c r="P144" s="230">
        <f>O144*H144</f>
        <v>0</v>
      </c>
      <c r="Q144" s="230">
        <v>0.14499999999999999</v>
      </c>
      <c r="R144" s="230">
        <f>Q144*H144</f>
        <v>0.14717499999999997</v>
      </c>
      <c r="S144" s="230">
        <v>0</v>
      </c>
      <c r="T144" s="231">
        <f>S144*H144</f>
        <v>0</v>
      </c>
      <c r="AR144" s="24" t="s">
        <v>204</v>
      </c>
      <c r="AT144" s="24" t="s">
        <v>344</v>
      </c>
      <c r="AU144" s="24" t="s">
        <v>83</v>
      </c>
      <c r="AY144" s="24" t="s">
        <v>163</v>
      </c>
      <c r="BE144" s="232">
        <f>IF(N144="základní",J144,0)</f>
        <v>0</v>
      </c>
      <c r="BF144" s="232">
        <f>IF(N144="snížená",J144,0)</f>
        <v>0</v>
      </c>
      <c r="BG144" s="232">
        <f>IF(N144="zákl. přenesená",J144,0)</f>
        <v>0</v>
      </c>
      <c r="BH144" s="232">
        <f>IF(N144="sníž. přenesená",J144,0)</f>
        <v>0</v>
      </c>
      <c r="BI144" s="232">
        <f>IF(N144="nulová",J144,0)</f>
        <v>0</v>
      </c>
      <c r="BJ144" s="24" t="s">
        <v>24</v>
      </c>
      <c r="BK144" s="232">
        <f>ROUND(I144*H144,2)</f>
        <v>0</v>
      </c>
      <c r="BL144" s="24" t="s">
        <v>183</v>
      </c>
      <c r="BM144" s="24" t="s">
        <v>1530</v>
      </c>
    </row>
    <row r="145" s="11" customFormat="1">
      <c r="B145" s="233"/>
      <c r="C145" s="234"/>
      <c r="D145" s="235" t="s">
        <v>173</v>
      </c>
      <c r="E145" s="234"/>
      <c r="F145" s="237" t="s">
        <v>1531</v>
      </c>
      <c r="G145" s="234"/>
      <c r="H145" s="238">
        <v>1.0149999999999999</v>
      </c>
      <c r="I145" s="239"/>
      <c r="J145" s="234"/>
      <c r="K145" s="234"/>
      <c r="L145" s="240"/>
      <c r="M145" s="241"/>
      <c r="N145" s="242"/>
      <c r="O145" s="242"/>
      <c r="P145" s="242"/>
      <c r="Q145" s="242"/>
      <c r="R145" s="242"/>
      <c r="S145" s="242"/>
      <c r="T145" s="243"/>
      <c r="AT145" s="244" t="s">
        <v>173</v>
      </c>
      <c r="AU145" s="244" t="s">
        <v>83</v>
      </c>
      <c r="AV145" s="11" t="s">
        <v>83</v>
      </c>
      <c r="AW145" s="11" t="s">
        <v>6</v>
      </c>
      <c r="AX145" s="11" t="s">
        <v>24</v>
      </c>
      <c r="AY145" s="244" t="s">
        <v>163</v>
      </c>
    </row>
    <row r="146" s="1" customFormat="1" ht="25.5" customHeight="1">
      <c r="B146" s="46"/>
      <c r="C146" s="221" t="s">
        <v>371</v>
      </c>
      <c r="D146" s="221" t="s">
        <v>166</v>
      </c>
      <c r="E146" s="222" t="s">
        <v>1386</v>
      </c>
      <c r="F146" s="223" t="s">
        <v>1387</v>
      </c>
      <c r="G146" s="224" t="s">
        <v>440</v>
      </c>
      <c r="H146" s="225">
        <v>3</v>
      </c>
      <c r="I146" s="226"/>
      <c r="J146" s="227">
        <f>ROUND(I146*H146,2)</f>
        <v>0</v>
      </c>
      <c r="K146" s="223" t="s">
        <v>232</v>
      </c>
      <c r="L146" s="72"/>
      <c r="M146" s="228" t="s">
        <v>22</v>
      </c>
      <c r="N146" s="229" t="s">
        <v>45</v>
      </c>
      <c r="O146" s="47"/>
      <c r="P146" s="230">
        <f>O146*H146</f>
        <v>0</v>
      </c>
      <c r="Q146" s="230">
        <v>2.1167600000000002</v>
      </c>
      <c r="R146" s="230">
        <f>Q146*H146</f>
        <v>6.3502800000000006</v>
      </c>
      <c r="S146" s="230">
        <v>0</v>
      </c>
      <c r="T146" s="231">
        <f>S146*H146</f>
        <v>0</v>
      </c>
      <c r="AR146" s="24" t="s">
        <v>183</v>
      </c>
      <c r="AT146" s="24" t="s">
        <v>166</v>
      </c>
      <c r="AU146" s="24" t="s">
        <v>83</v>
      </c>
      <c r="AY146" s="24" t="s">
        <v>163</v>
      </c>
      <c r="BE146" s="232">
        <f>IF(N146="základní",J146,0)</f>
        <v>0</v>
      </c>
      <c r="BF146" s="232">
        <f>IF(N146="snížená",J146,0)</f>
        <v>0</v>
      </c>
      <c r="BG146" s="232">
        <f>IF(N146="zákl. přenesená",J146,0)</f>
        <v>0</v>
      </c>
      <c r="BH146" s="232">
        <f>IF(N146="sníž. přenesená",J146,0)</f>
        <v>0</v>
      </c>
      <c r="BI146" s="232">
        <f>IF(N146="nulová",J146,0)</f>
        <v>0</v>
      </c>
      <c r="BJ146" s="24" t="s">
        <v>24</v>
      </c>
      <c r="BK146" s="232">
        <f>ROUND(I146*H146,2)</f>
        <v>0</v>
      </c>
      <c r="BL146" s="24" t="s">
        <v>183</v>
      </c>
      <c r="BM146" s="24" t="s">
        <v>1532</v>
      </c>
    </row>
    <row r="147" s="1" customFormat="1">
      <c r="B147" s="46"/>
      <c r="C147" s="74"/>
      <c r="D147" s="235" t="s">
        <v>234</v>
      </c>
      <c r="E147" s="74"/>
      <c r="F147" s="259" t="s">
        <v>1389</v>
      </c>
      <c r="G147" s="74"/>
      <c r="H147" s="74"/>
      <c r="I147" s="191"/>
      <c r="J147" s="74"/>
      <c r="K147" s="74"/>
      <c r="L147" s="72"/>
      <c r="M147" s="260"/>
      <c r="N147" s="47"/>
      <c r="O147" s="47"/>
      <c r="P147" s="47"/>
      <c r="Q147" s="47"/>
      <c r="R147" s="47"/>
      <c r="S147" s="47"/>
      <c r="T147" s="95"/>
      <c r="AT147" s="24" t="s">
        <v>234</v>
      </c>
      <c r="AU147" s="24" t="s">
        <v>83</v>
      </c>
    </row>
    <row r="148" s="1" customFormat="1" ht="16.5" customHeight="1">
      <c r="B148" s="46"/>
      <c r="C148" s="272" t="s">
        <v>378</v>
      </c>
      <c r="D148" s="272" t="s">
        <v>344</v>
      </c>
      <c r="E148" s="273" t="s">
        <v>1390</v>
      </c>
      <c r="F148" s="274" t="s">
        <v>1456</v>
      </c>
      <c r="G148" s="275" t="s">
        <v>195</v>
      </c>
      <c r="H148" s="276">
        <v>3</v>
      </c>
      <c r="I148" s="277"/>
      <c r="J148" s="278">
        <f>ROUND(I148*H148,2)</f>
        <v>0</v>
      </c>
      <c r="K148" s="274" t="s">
        <v>22</v>
      </c>
      <c r="L148" s="279"/>
      <c r="M148" s="280" t="s">
        <v>22</v>
      </c>
      <c r="N148" s="281" t="s">
        <v>45</v>
      </c>
      <c r="O148" s="47"/>
      <c r="P148" s="230">
        <f>O148*H148</f>
        <v>0</v>
      </c>
      <c r="Q148" s="230">
        <v>4.4299999999999997</v>
      </c>
      <c r="R148" s="230">
        <f>Q148*H148</f>
        <v>13.289999999999999</v>
      </c>
      <c r="S148" s="230">
        <v>0</v>
      </c>
      <c r="T148" s="231">
        <f>S148*H148</f>
        <v>0</v>
      </c>
      <c r="AR148" s="24" t="s">
        <v>204</v>
      </c>
      <c r="AT148" s="24" t="s">
        <v>344</v>
      </c>
      <c r="AU148" s="24" t="s">
        <v>83</v>
      </c>
      <c r="AY148" s="24" t="s">
        <v>163</v>
      </c>
      <c r="BE148" s="232">
        <f>IF(N148="základní",J148,0)</f>
        <v>0</v>
      </c>
      <c r="BF148" s="232">
        <f>IF(N148="snížená",J148,0)</f>
        <v>0</v>
      </c>
      <c r="BG148" s="232">
        <f>IF(N148="zákl. přenesená",J148,0)</f>
        <v>0</v>
      </c>
      <c r="BH148" s="232">
        <f>IF(N148="sníž. přenesená",J148,0)</f>
        <v>0</v>
      </c>
      <c r="BI148" s="232">
        <f>IF(N148="nulová",J148,0)</f>
        <v>0</v>
      </c>
      <c r="BJ148" s="24" t="s">
        <v>24</v>
      </c>
      <c r="BK148" s="232">
        <f>ROUND(I148*H148,2)</f>
        <v>0</v>
      </c>
      <c r="BL148" s="24" t="s">
        <v>183</v>
      </c>
      <c r="BM148" s="24" t="s">
        <v>1533</v>
      </c>
    </row>
    <row r="149" s="12" customFormat="1">
      <c r="B149" s="245"/>
      <c r="C149" s="246"/>
      <c r="D149" s="235" t="s">
        <v>173</v>
      </c>
      <c r="E149" s="247" t="s">
        <v>22</v>
      </c>
      <c r="F149" s="248" t="s">
        <v>1534</v>
      </c>
      <c r="G149" s="246"/>
      <c r="H149" s="247" t="s">
        <v>22</v>
      </c>
      <c r="I149" s="249"/>
      <c r="J149" s="246"/>
      <c r="K149" s="246"/>
      <c r="L149" s="250"/>
      <c r="M149" s="251"/>
      <c r="N149" s="252"/>
      <c r="O149" s="252"/>
      <c r="P149" s="252"/>
      <c r="Q149" s="252"/>
      <c r="R149" s="252"/>
      <c r="S149" s="252"/>
      <c r="T149" s="253"/>
      <c r="AT149" s="254" t="s">
        <v>173</v>
      </c>
      <c r="AU149" s="254" t="s">
        <v>83</v>
      </c>
      <c r="AV149" s="12" t="s">
        <v>24</v>
      </c>
      <c r="AW149" s="12" t="s">
        <v>37</v>
      </c>
      <c r="AX149" s="12" t="s">
        <v>74</v>
      </c>
      <c r="AY149" s="254" t="s">
        <v>163</v>
      </c>
    </row>
    <row r="150" s="12" customFormat="1">
      <c r="B150" s="245"/>
      <c r="C150" s="246"/>
      <c r="D150" s="235" t="s">
        <v>173</v>
      </c>
      <c r="E150" s="247" t="s">
        <v>22</v>
      </c>
      <c r="F150" s="248" t="s">
        <v>1394</v>
      </c>
      <c r="G150" s="246"/>
      <c r="H150" s="247" t="s">
        <v>22</v>
      </c>
      <c r="I150" s="249"/>
      <c r="J150" s="246"/>
      <c r="K150" s="246"/>
      <c r="L150" s="250"/>
      <c r="M150" s="251"/>
      <c r="N150" s="252"/>
      <c r="O150" s="252"/>
      <c r="P150" s="252"/>
      <c r="Q150" s="252"/>
      <c r="R150" s="252"/>
      <c r="S150" s="252"/>
      <c r="T150" s="253"/>
      <c r="AT150" s="254" t="s">
        <v>173</v>
      </c>
      <c r="AU150" s="254" t="s">
        <v>83</v>
      </c>
      <c r="AV150" s="12" t="s">
        <v>24</v>
      </c>
      <c r="AW150" s="12" t="s">
        <v>37</v>
      </c>
      <c r="AX150" s="12" t="s">
        <v>74</v>
      </c>
      <c r="AY150" s="254" t="s">
        <v>163</v>
      </c>
    </row>
    <row r="151" s="12" customFormat="1">
      <c r="B151" s="245"/>
      <c r="C151" s="246"/>
      <c r="D151" s="235" t="s">
        <v>173</v>
      </c>
      <c r="E151" s="247" t="s">
        <v>22</v>
      </c>
      <c r="F151" s="248" t="s">
        <v>1535</v>
      </c>
      <c r="G151" s="246"/>
      <c r="H151" s="247" t="s">
        <v>22</v>
      </c>
      <c r="I151" s="249"/>
      <c r="J151" s="246"/>
      <c r="K151" s="246"/>
      <c r="L151" s="250"/>
      <c r="M151" s="251"/>
      <c r="N151" s="252"/>
      <c r="O151" s="252"/>
      <c r="P151" s="252"/>
      <c r="Q151" s="252"/>
      <c r="R151" s="252"/>
      <c r="S151" s="252"/>
      <c r="T151" s="253"/>
      <c r="AT151" s="254" t="s">
        <v>173</v>
      </c>
      <c r="AU151" s="254" t="s">
        <v>83</v>
      </c>
      <c r="AV151" s="12" t="s">
        <v>24</v>
      </c>
      <c r="AW151" s="12" t="s">
        <v>37</v>
      </c>
      <c r="AX151" s="12" t="s">
        <v>74</v>
      </c>
      <c r="AY151" s="254" t="s">
        <v>163</v>
      </c>
    </row>
    <row r="152" s="12" customFormat="1">
      <c r="B152" s="245"/>
      <c r="C152" s="246"/>
      <c r="D152" s="235" t="s">
        <v>173</v>
      </c>
      <c r="E152" s="247" t="s">
        <v>22</v>
      </c>
      <c r="F152" s="248" t="s">
        <v>1396</v>
      </c>
      <c r="G152" s="246"/>
      <c r="H152" s="247" t="s">
        <v>22</v>
      </c>
      <c r="I152" s="249"/>
      <c r="J152" s="246"/>
      <c r="K152" s="246"/>
      <c r="L152" s="250"/>
      <c r="M152" s="251"/>
      <c r="N152" s="252"/>
      <c r="O152" s="252"/>
      <c r="P152" s="252"/>
      <c r="Q152" s="252"/>
      <c r="R152" s="252"/>
      <c r="S152" s="252"/>
      <c r="T152" s="253"/>
      <c r="AT152" s="254" t="s">
        <v>173</v>
      </c>
      <c r="AU152" s="254" t="s">
        <v>83</v>
      </c>
      <c r="AV152" s="12" t="s">
        <v>24</v>
      </c>
      <c r="AW152" s="12" t="s">
        <v>37</v>
      </c>
      <c r="AX152" s="12" t="s">
        <v>74</v>
      </c>
      <c r="AY152" s="254" t="s">
        <v>163</v>
      </c>
    </row>
    <row r="153" s="12" customFormat="1">
      <c r="B153" s="245"/>
      <c r="C153" s="246"/>
      <c r="D153" s="235" t="s">
        <v>173</v>
      </c>
      <c r="E153" s="247" t="s">
        <v>22</v>
      </c>
      <c r="F153" s="248" t="s">
        <v>1536</v>
      </c>
      <c r="G153" s="246"/>
      <c r="H153" s="247" t="s">
        <v>22</v>
      </c>
      <c r="I153" s="249"/>
      <c r="J153" s="246"/>
      <c r="K153" s="246"/>
      <c r="L153" s="250"/>
      <c r="M153" s="251"/>
      <c r="N153" s="252"/>
      <c r="O153" s="252"/>
      <c r="P153" s="252"/>
      <c r="Q153" s="252"/>
      <c r="R153" s="252"/>
      <c r="S153" s="252"/>
      <c r="T153" s="253"/>
      <c r="AT153" s="254" t="s">
        <v>173</v>
      </c>
      <c r="AU153" s="254" t="s">
        <v>83</v>
      </c>
      <c r="AV153" s="12" t="s">
        <v>24</v>
      </c>
      <c r="AW153" s="12" t="s">
        <v>37</v>
      </c>
      <c r="AX153" s="12" t="s">
        <v>74</v>
      </c>
      <c r="AY153" s="254" t="s">
        <v>163</v>
      </c>
    </row>
    <row r="154" s="12" customFormat="1">
      <c r="B154" s="245"/>
      <c r="C154" s="246"/>
      <c r="D154" s="235" t="s">
        <v>173</v>
      </c>
      <c r="E154" s="247" t="s">
        <v>22</v>
      </c>
      <c r="F154" s="248" t="s">
        <v>1398</v>
      </c>
      <c r="G154" s="246"/>
      <c r="H154" s="247" t="s">
        <v>22</v>
      </c>
      <c r="I154" s="249"/>
      <c r="J154" s="246"/>
      <c r="K154" s="246"/>
      <c r="L154" s="250"/>
      <c r="M154" s="251"/>
      <c r="N154" s="252"/>
      <c r="O154" s="252"/>
      <c r="P154" s="252"/>
      <c r="Q154" s="252"/>
      <c r="R154" s="252"/>
      <c r="S154" s="252"/>
      <c r="T154" s="253"/>
      <c r="AT154" s="254" t="s">
        <v>173</v>
      </c>
      <c r="AU154" s="254" t="s">
        <v>83</v>
      </c>
      <c r="AV154" s="12" t="s">
        <v>24</v>
      </c>
      <c r="AW154" s="12" t="s">
        <v>37</v>
      </c>
      <c r="AX154" s="12" t="s">
        <v>74</v>
      </c>
      <c r="AY154" s="254" t="s">
        <v>163</v>
      </c>
    </row>
    <row r="155" s="11" customFormat="1">
      <c r="B155" s="233"/>
      <c r="C155" s="234"/>
      <c r="D155" s="235" t="s">
        <v>173</v>
      </c>
      <c r="E155" s="236" t="s">
        <v>22</v>
      </c>
      <c r="F155" s="237" t="s">
        <v>1461</v>
      </c>
      <c r="G155" s="234"/>
      <c r="H155" s="238">
        <v>3</v>
      </c>
      <c r="I155" s="239"/>
      <c r="J155" s="234"/>
      <c r="K155" s="234"/>
      <c r="L155" s="240"/>
      <c r="M155" s="241"/>
      <c r="N155" s="242"/>
      <c r="O155" s="242"/>
      <c r="P155" s="242"/>
      <c r="Q155" s="242"/>
      <c r="R155" s="242"/>
      <c r="S155" s="242"/>
      <c r="T155" s="243"/>
      <c r="AT155" s="244" t="s">
        <v>173</v>
      </c>
      <c r="AU155" s="244" t="s">
        <v>83</v>
      </c>
      <c r="AV155" s="11" t="s">
        <v>83</v>
      </c>
      <c r="AW155" s="11" t="s">
        <v>37</v>
      </c>
      <c r="AX155" s="11" t="s">
        <v>24</v>
      </c>
      <c r="AY155" s="244" t="s">
        <v>163</v>
      </c>
    </row>
    <row r="156" s="1" customFormat="1" ht="25.5" customHeight="1">
      <c r="B156" s="46"/>
      <c r="C156" s="221" t="s">
        <v>383</v>
      </c>
      <c r="D156" s="221" t="s">
        <v>166</v>
      </c>
      <c r="E156" s="222" t="s">
        <v>1537</v>
      </c>
      <c r="F156" s="223" t="s">
        <v>1538</v>
      </c>
      <c r="G156" s="224" t="s">
        <v>440</v>
      </c>
      <c r="H156" s="225">
        <v>3</v>
      </c>
      <c r="I156" s="226"/>
      <c r="J156" s="227">
        <f>ROUND(I156*H156,2)</f>
        <v>0</v>
      </c>
      <c r="K156" s="223" t="s">
        <v>232</v>
      </c>
      <c r="L156" s="72"/>
      <c r="M156" s="228" t="s">
        <v>22</v>
      </c>
      <c r="N156" s="229" t="s">
        <v>45</v>
      </c>
      <c r="O156" s="47"/>
      <c r="P156" s="230">
        <f>O156*H156</f>
        <v>0</v>
      </c>
      <c r="Q156" s="230">
        <v>2.2568899999999998</v>
      </c>
      <c r="R156" s="230">
        <f>Q156*H156</f>
        <v>6.7706699999999991</v>
      </c>
      <c r="S156" s="230">
        <v>0</v>
      </c>
      <c r="T156" s="231">
        <f>S156*H156</f>
        <v>0</v>
      </c>
      <c r="AR156" s="24" t="s">
        <v>183</v>
      </c>
      <c r="AT156" s="24" t="s">
        <v>166</v>
      </c>
      <c r="AU156" s="24" t="s">
        <v>83</v>
      </c>
      <c r="AY156" s="24" t="s">
        <v>163</v>
      </c>
      <c r="BE156" s="232">
        <f>IF(N156="základní",J156,0)</f>
        <v>0</v>
      </c>
      <c r="BF156" s="232">
        <f>IF(N156="snížená",J156,0)</f>
        <v>0</v>
      </c>
      <c r="BG156" s="232">
        <f>IF(N156="zákl. přenesená",J156,0)</f>
        <v>0</v>
      </c>
      <c r="BH156" s="232">
        <f>IF(N156="sníž. přenesená",J156,0)</f>
        <v>0</v>
      </c>
      <c r="BI156" s="232">
        <f>IF(N156="nulová",J156,0)</f>
        <v>0</v>
      </c>
      <c r="BJ156" s="24" t="s">
        <v>24</v>
      </c>
      <c r="BK156" s="232">
        <f>ROUND(I156*H156,2)</f>
        <v>0</v>
      </c>
      <c r="BL156" s="24" t="s">
        <v>183</v>
      </c>
      <c r="BM156" s="24" t="s">
        <v>1539</v>
      </c>
    </row>
    <row r="157" s="1" customFormat="1">
      <c r="B157" s="46"/>
      <c r="C157" s="74"/>
      <c r="D157" s="235" t="s">
        <v>234</v>
      </c>
      <c r="E157" s="74"/>
      <c r="F157" s="259" t="s">
        <v>1389</v>
      </c>
      <c r="G157" s="74"/>
      <c r="H157" s="74"/>
      <c r="I157" s="191"/>
      <c r="J157" s="74"/>
      <c r="K157" s="74"/>
      <c r="L157" s="72"/>
      <c r="M157" s="260"/>
      <c r="N157" s="47"/>
      <c r="O157" s="47"/>
      <c r="P157" s="47"/>
      <c r="Q157" s="47"/>
      <c r="R157" s="47"/>
      <c r="S157" s="47"/>
      <c r="T157" s="95"/>
      <c r="AT157" s="24" t="s">
        <v>234</v>
      </c>
      <c r="AU157" s="24" t="s">
        <v>83</v>
      </c>
    </row>
    <row r="158" s="1" customFormat="1" ht="16.5" customHeight="1">
      <c r="B158" s="46"/>
      <c r="C158" s="272" t="s">
        <v>388</v>
      </c>
      <c r="D158" s="272" t="s">
        <v>344</v>
      </c>
      <c r="E158" s="273" t="s">
        <v>1540</v>
      </c>
      <c r="F158" s="274" t="s">
        <v>1456</v>
      </c>
      <c r="G158" s="275" t="s">
        <v>195</v>
      </c>
      <c r="H158" s="276">
        <v>3</v>
      </c>
      <c r="I158" s="277"/>
      <c r="J158" s="278">
        <f>ROUND(I158*H158,2)</f>
        <v>0</v>
      </c>
      <c r="K158" s="274" t="s">
        <v>22</v>
      </c>
      <c r="L158" s="279"/>
      <c r="M158" s="280" t="s">
        <v>22</v>
      </c>
      <c r="N158" s="281" t="s">
        <v>45</v>
      </c>
      <c r="O158" s="47"/>
      <c r="P158" s="230">
        <f>O158*H158</f>
        <v>0</v>
      </c>
      <c r="Q158" s="230">
        <v>6.4400000000000004</v>
      </c>
      <c r="R158" s="230">
        <f>Q158*H158</f>
        <v>19.32</v>
      </c>
      <c r="S158" s="230">
        <v>0</v>
      </c>
      <c r="T158" s="231">
        <f>S158*H158</f>
        <v>0</v>
      </c>
      <c r="AR158" s="24" t="s">
        <v>204</v>
      </c>
      <c r="AT158" s="24" t="s">
        <v>344</v>
      </c>
      <c r="AU158" s="24" t="s">
        <v>83</v>
      </c>
      <c r="AY158" s="24" t="s">
        <v>163</v>
      </c>
      <c r="BE158" s="232">
        <f>IF(N158="základní",J158,0)</f>
        <v>0</v>
      </c>
      <c r="BF158" s="232">
        <f>IF(N158="snížená",J158,0)</f>
        <v>0</v>
      </c>
      <c r="BG158" s="232">
        <f>IF(N158="zákl. přenesená",J158,0)</f>
        <v>0</v>
      </c>
      <c r="BH158" s="232">
        <f>IF(N158="sníž. přenesená",J158,0)</f>
        <v>0</v>
      </c>
      <c r="BI158" s="232">
        <f>IF(N158="nulová",J158,0)</f>
        <v>0</v>
      </c>
      <c r="BJ158" s="24" t="s">
        <v>24</v>
      </c>
      <c r="BK158" s="232">
        <f>ROUND(I158*H158,2)</f>
        <v>0</v>
      </c>
      <c r="BL158" s="24" t="s">
        <v>183</v>
      </c>
      <c r="BM158" s="24" t="s">
        <v>1541</v>
      </c>
    </row>
    <row r="159" s="12" customFormat="1">
      <c r="B159" s="245"/>
      <c r="C159" s="246"/>
      <c r="D159" s="235" t="s">
        <v>173</v>
      </c>
      <c r="E159" s="247" t="s">
        <v>22</v>
      </c>
      <c r="F159" s="248" t="s">
        <v>1542</v>
      </c>
      <c r="G159" s="246"/>
      <c r="H159" s="247" t="s">
        <v>22</v>
      </c>
      <c r="I159" s="249"/>
      <c r="J159" s="246"/>
      <c r="K159" s="246"/>
      <c r="L159" s="250"/>
      <c r="M159" s="251"/>
      <c r="N159" s="252"/>
      <c r="O159" s="252"/>
      <c r="P159" s="252"/>
      <c r="Q159" s="252"/>
      <c r="R159" s="252"/>
      <c r="S159" s="252"/>
      <c r="T159" s="253"/>
      <c r="AT159" s="254" t="s">
        <v>173</v>
      </c>
      <c r="AU159" s="254" t="s">
        <v>83</v>
      </c>
      <c r="AV159" s="12" t="s">
        <v>24</v>
      </c>
      <c r="AW159" s="12" t="s">
        <v>37</v>
      </c>
      <c r="AX159" s="12" t="s">
        <v>74</v>
      </c>
      <c r="AY159" s="254" t="s">
        <v>163</v>
      </c>
    </row>
    <row r="160" s="12" customFormat="1">
      <c r="B160" s="245"/>
      <c r="C160" s="246"/>
      <c r="D160" s="235" t="s">
        <v>173</v>
      </c>
      <c r="E160" s="247" t="s">
        <v>22</v>
      </c>
      <c r="F160" s="248" t="s">
        <v>1543</v>
      </c>
      <c r="G160" s="246"/>
      <c r="H160" s="247" t="s">
        <v>22</v>
      </c>
      <c r="I160" s="249"/>
      <c r="J160" s="246"/>
      <c r="K160" s="246"/>
      <c r="L160" s="250"/>
      <c r="M160" s="251"/>
      <c r="N160" s="252"/>
      <c r="O160" s="252"/>
      <c r="P160" s="252"/>
      <c r="Q160" s="252"/>
      <c r="R160" s="252"/>
      <c r="S160" s="252"/>
      <c r="T160" s="253"/>
      <c r="AT160" s="254" t="s">
        <v>173</v>
      </c>
      <c r="AU160" s="254" t="s">
        <v>83</v>
      </c>
      <c r="AV160" s="12" t="s">
        <v>24</v>
      </c>
      <c r="AW160" s="12" t="s">
        <v>37</v>
      </c>
      <c r="AX160" s="12" t="s">
        <v>74</v>
      </c>
      <c r="AY160" s="254" t="s">
        <v>163</v>
      </c>
    </row>
    <row r="161" s="12" customFormat="1">
      <c r="B161" s="245"/>
      <c r="C161" s="246"/>
      <c r="D161" s="235" t="s">
        <v>173</v>
      </c>
      <c r="E161" s="247" t="s">
        <v>22</v>
      </c>
      <c r="F161" s="248" t="s">
        <v>1544</v>
      </c>
      <c r="G161" s="246"/>
      <c r="H161" s="247" t="s">
        <v>22</v>
      </c>
      <c r="I161" s="249"/>
      <c r="J161" s="246"/>
      <c r="K161" s="246"/>
      <c r="L161" s="250"/>
      <c r="M161" s="251"/>
      <c r="N161" s="252"/>
      <c r="O161" s="252"/>
      <c r="P161" s="252"/>
      <c r="Q161" s="252"/>
      <c r="R161" s="252"/>
      <c r="S161" s="252"/>
      <c r="T161" s="253"/>
      <c r="AT161" s="254" t="s">
        <v>173</v>
      </c>
      <c r="AU161" s="254" t="s">
        <v>83</v>
      </c>
      <c r="AV161" s="12" t="s">
        <v>24</v>
      </c>
      <c r="AW161" s="12" t="s">
        <v>37</v>
      </c>
      <c r="AX161" s="12" t="s">
        <v>74</v>
      </c>
      <c r="AY161" s="254" t="s">
        <v>163</v>
      </c>
    </row>
    <row r="162" s="12" customFormat="1">
      <c r="B162" s="245"/>
      <c r="C162" s="246"/>
      <c r="D162" s="235" t="s">
        <v>173</v>
      </c>
      <c r="E162" s="247" t="s">
        <v>22</v>
      </c>
      <c r="F162" s="248" t="s">
        <v>1396</v>
      </c>
      <c r="G162" s="246"/>
      <c r="H162" s="247" t="s">
        <v>22</v>
      </c>
      <c r="I162" s="249"/>
      <c r="J162" s="246"/>
      <c r="K162" s="246"/>
      <c r="L162" s="250"/>
      <c r="M162" s="251"/>
      <c r="N162" s="252"/>
      <c r="O162" s="252"/>
      <c r="P162" s="252"/>
      <c r="Q162" s="252"/>
      <c r="R162" s="252"/>
      <c r="S162" s="252"/>
      <c r="T162" s="253"/>
      <c r="AT162" s="254" t="s">
        <v>173</v>
      </c>
      <c r="AU162" s="254" t="s">
        <v>83</v>
      </c>
      <c r="AV162" s="12" t="s">
        <v>24</v>
      </c>
      <c r="AW162" s="12" t="s">
        <v>37</v>
      </c>
      <c r="AX162" s="12" t="s">
        <v>74</v>
      </c>
      <c r="AY162" s="254" t="s">
        <v>163</v>
      </c>
    </row>
    <row r="163" s="12" customFormat="1">
      <c r="B163" s="245"/>
      <c r="C163" s="246"/>
      <c r="D163" s="235" t="s">
        <v>173</v>
      </c>
      <c r="E163" s="247" t="s">
        <v>22</v>
      </c>
      <c r="F163" s="248" t="s">
        <v>1545</v>
      </c>
      <c r="G163" s="246"/>
      <c r="H163" s="247" t="s">
        <v>22</v>
      </c>
      <c r="I163" s="249"/>
      <c r="J163" s="246"/>
      <c r="K163" s="246"/>
      <c r="L163" s="250"/>
      <c r="M163" s="251"/>
      <c r="N163" s="252"/>
      <c r="O163" s="252"/>
      <c r="P163" s="252"/>
      <c r="Q163" s="252"/>
      <c r="R163" s="252"/>
      <c r="S163" s="252"/>
      <c r="T163" s="253"/>
      <c r="AT163" s="254" t="s">
        <v>173</v>
      </c>
      <c r="AU163" s="254" t="s">
        <v>83</v>
      </c>
      <c r="AV163" s="12" t="s">
        <v>24</v>
      </c>
      <c r="AW163" s="12" t="s">
        <v>37</v>
      </c>
      <c r="AX163" s="12" t="s">
        <v>74</v>
      </c>
      <c r="AY163" s="254" t="s">
        <v>163</v>
      </c>
    </row>
    <row r="164" s="12" customFormat="1">
      <c r="B164" s="245"/>
      <c r="C164" s="246"/>
      <c r="D164" s="235" t="s">
        <v>173</v>
      </c>
      <c r="E164" s="247" t="s">
        <v>22</v>
      </c>
      <c r="F164" s="248" t="s">
        <v>1398</v>
      </c>
      <c r="G164" s="246"/>
      <c r="H164" s="247" t="s">
        <v>22</v>
      </c>
      <c r="I164" s="249"/>
      <c r="J164" s="246"/>
      <c r="K164" s="246"/>
      <c r="L164" s="250"/>
      <c r="M164" s="251"/>
      <c r="N164" s="252"/>
      <c r="O164" s="252"/>
      <c r="P164" s="252"/>
      <c r="Q164" s="252"/>
      <c r="R164" s="252"/>
      <c r="S164" s="252"/>
      <c r="T164" s="253"/>
      <c r="AT164" s="254" t="s">
        <v>173</v>
      </c>
      <c r="AU164" s="254" t="s">
        <v>83</v>
      </c>
      <c r="AV164" s="12" t="s">
        <v>24</v>
      </c>
      <c r="AW164" s="12" t="s">
        <v>37</v>
      </c>
      <c r="AX164" s="12" t="s">
        <v>74</v>
      </c>
      <c r="AY164" s="254" t="s">
        <v>163</v>
      </c>
    </row>
    <row r="165" s="11" customFormat="1">
      <c r="B165" s="233"/>
      <c r="C165" s="234"/>
      <c r="D165" s="235" t="s">
        <v>173</v>
      </c>
      <c r="E165" s="236" t="s">
        <v>22</v>
      </c>
      <c r="F165" s="237" t="s">
        <v>1461</v>
      </c>
      <c r="G165" s="234"/>
      <c r="H165" s="238">
        <v>3</v>
      </c>
      <c r="I165" s="239"/>
      <c r="J165" s="234"/>
      <c r="K165" s="234"/>
      <c r="L165" s="240"/>
      <c r="M165" s="241"/>
      <c r="N165" s="242"/>
      <c r="O165" s="242"/>
      <c r="P165" s="242"/>
      <c r="Q165" s="242"/>
      <c r="R165" s="242"/>
      <c r="S165" s="242"/>
      <c r="T165" s="243"/>
      <c r="AT165" s="244" t="s">
        <v>173</v>
      </c>
      <c r="AU165" s="244" t="s">
        <v>83</v>
      </c>
      <c r="AV165" s="11" t="s">
        <v>83</v>
      </c>
      <c r="AW165" s="11" t="s">
        <v>37</v>
      </c>
      <c r="AX165" s="11" t="s">
        <v>24</v>
      </c>
      <c r="AY165" s="244" t="s">
        <v>163</v>
      </c>
    </row>
    <row r="166" s="1" customFormat="1" ht="25.5" customHeight="1">
      <c r="B166" s="46"/>
      <c r="C166" s="221" t="s">
        <v>394</v>
      </c>
      <c r="D166" s="221" t="s">
        <v>166</v>
      </c>
      <c r="E166" s="222" t="s">
        <v>1400</v>
      </c>
      <c r="F166" s="223" t="s">
        <v>1401</v>
      </c>
      <c r="G166" s="224" t="s">
        <v>440</v>
      </c>
      <c r="H166" s="225">
        <v>24</v>
      </c>
      <c r="I166" s="226"/>
      <c r="J166" s="227">
        <f>ROUND(I166*H166,2)</f>
        <v>0</v>
      </c>
      <c r="K166" s="223" t="s">
        <v>232</v>
      </c>
      <c r="L166" s="72"/>
      <c r="M166" s="228" t="s">
        <v>22</v>
      </c>
      <c r="N166" s="229" t="s">
        <v>45</v>
      </c>
      <c r="O166" s="47"/>
      <c r="P166" s="230">
        <f>O166*H166</f>
        <v>0</v>
      </c>
      <c r="Q166" s="230">
        <v>0.035729999999999998</v>
      </c>
      <c r="R166" s="230">
        <f>Q166*H166</f>
        <v>0.85751999999999995</v>
      </c>
      <c r="S166" s="230">
        <v>0</v>
      </c>
      <c r="T166" s="231">
        <f>S166*H166</f>
        <v>0</v>
      </c>
      <c r="AR166" s="24" t="s">
        <v>183</v>
      </c>
      <c r="AT166" s="24" t="s">
        <v>166</v>
      </c>
      <c r="AU166" s="24" t="s">
        <v>83</v>
      </c>
      <c r="AY166" s="24" t="s">
        <v>163</v>
      </c>
      <c r="BE166" s="232">
        <f>IF(N166="základní",J166,0)</f>
        <v>0</v>
      </c>
      <c r="BF166" s="232">
        <f>IF(N166="snížená",J166,0)</f>
        <v>0</v>
      </c>
      <c r="BG166" s="232">
        <f>IF(N166="zákl. přenesená",J166,0)</f>
        <v>0</v>
      </c>
      <c r="BH166" s="232">
        <f>IF(N166="sníž. přenesená",J166,0)</f>
        <v>0</v>
      </c>
      <c r="BI166" s="232">
        <f>IF(N166="nulová",J166,0)</f>
        <v>0</v>
      </c>
      <c r="BJ166" s="24" t="s">
        <v>24</v>
      </c>
      <c r="BK166" s="232">
        <f>ROUND(I166*H166,2)</f>
        <v>0</v>
      </c>
      <c r="BL166" s="24" t="s">
        <v>183</v>
      </c>
      <c r="BM166" s="24" t="s">
        <v>1546</v>
      </c>
    </row>
    <row r="167" s="1" customFormat="1">
      <c r="B167" s="46"/>
      <c r="C167" s="74"/>
      <c r="D167" s="235" t="s">
        <v>234</v>
      </c>
      <c r="E167" s="74"/>
      <c r="F167" s="259" t="s">
        <v>1403</v>
      </c>
      <c r="G167" s="74"/>
      <c r="H167" s="74"/>
      <c r="I167" s="191"/>
      <c r="J167" s="74"/>
      <c r="K167" s="74"/>
      <c r="L167" s="72"/>
      <c r="M167" s="260"/>
      <c r="N167" s="47"/>
      <c r="O167" s="47"/>
      <c r="P167" s="47"/>
      <c r="Q167" s="47"/>
      <c r="R167" s="47"/>
      <c r="S167" s="47"/>
      <c r="T167" s="95"/>
      <c r="AT167" s="24" t="s">
        <v>234</v>
      </c>
      <c r="AU167" s="24" t="s">
        <v>83</v>
      </c>
    </row>
    <row r="168" s="11" customFormat="1">
      <c r="B168" s="233"/>
      <c r="C168" s="234"/>
      <c r="D168" s="235" t="s">
        <v>173</v>
      </c>
      <c r="E168" s="236" t="s">
        <v>22</v>
      </c>
      <c r="F168" s="237" t="s">
        <v>1547</v>
      </c>
      <c r="G168" s="234"/>
      <c r="H168" s="238">
        <v>24</v>
      </c>
      <c r="I168" s="239"/>
      <c r="J168" s="234"/>
      <c r="K168" s="234"/>
      <c r="L168" s="240"/>
      <c r="M168" s="241"/>
      <c r="N168" s="242"/>
      <c r="O168" s="242"/>
      <c r="P168" s="242"/>
      <c r="Q168" s="242"/>
      <c r="R168" s="242"/>
      <c r="S168" s="242"/>
      <c r="T168" s="243"/>
      <c r="AT168" s="244" t="s">
        <v>173</v>
      </c>
      <c r="AU168" s="244" t="s">
        <v>83</v>
      </c>
      <c r="AV168" s="11" t="s">
        <v>83</v>
      </c>
      <c r="AW168" s="11" t="s">
        <v>37</v>
      </c>
      <c r="AX168" s="11" t="s">
        <v>24</v>
      </c>
      <c r="AY168" s="244" t="s">
        <v>163</v>
      </c>
    </row>
    <row r="169" s="1" customFormat="1" ht="25.5" customHeight="1">
      <c r="B169" s="46"/>
      <c r="C169" s="221" t="s">
        <v>399</v>
      </c>
      <c r="D169" s="221" t="s">
        <v>166</v>
      </c>
      <c r="E169" s="222" t="s">
        <v>1405</v>
      </c>
      <c r="F169" s="223" t="s">
        <v>1406</v>
      </c>
      <c r="G169" s="224" t="s">
        <v>440</v>
      </c>
      <c r="H169" s="225">
        <v>6</v>
      </c>
      <c r="I169" s="226"/>
      <c r="J169" s="227">
        <f>ROUND(I169*H169,2)</f>
        <v>0</v>
      </c>
      <c r="K169" s="223" t="s">
        <v>232</v>
      </c>
      <c r="L169" s="72"/>
      <c r="M169" s="228" t="s">
        <v>22</v>
      </c>
      <c r="N169" s="229" t="s">
        <v>45</v>
      </c>
      <c r="O169" s="47"/>
      <c r="P169" s="230">
        <f>O169*H169</f>
        <v>0</v>
      </c>
      <c r="Q169" s="230">
        <v>0.0070200000000000002</v>
      </c>
      <c r="R169" s="230">
        <f>Q169*H169</f>
        <v>0.042120000000000005</v>
      </c>
      <c r="S169" s="230">
        <v>0</v>
      </c>
      <c r="T169" s="231">
        <f>S169*H169</f>
        <v>0</v>
      </c>
      <c r="AR169" s="24" t="s">
        <v>183</v>
      </c>
      <c r="AT169" s="24" t="s">
        <v>166</v>
      </c>
      <c r="AU169" s="24" t="s">
        <v>83</v>
      </c>
      <c r="AY169" s="24" t="s">
        <v>163</v>
      </c>
      <c r="BE169" s="232">
        <f>IF(N169="základní",J169,0)</f>
        <v>0</v>
      </c>
      <c r="BF169" s="232">
        <f>IF(N169="snížená",J169,0)</f>
        <v>0</v>
      </c>
      <c r="BG169" s="232">
        <f>IF(N169="zákl. přenesená",J169,0)</f>
        <v>0</v>
      </c>
      <c r="BH169" s="232">
        <f>IF(N169="sníž. přenesená",J169,0)</f>
        <v>0</v>
      </c>
      <c r="BI169" s="232">
        <f>IF(N169="nulová",J169,0)</f>
        <v>0</v>
      </c>
      <c r="BJ169" s="24" t="s">
        <v>24</v>
      </c>
      <c r="BK169" s="232">
        <f>ROUND(I169*H169,2)</f>
        <v>0</v>
      </c>
      <c r="BL169" s="24" t="s">
        <v>183</v>
      </c>
      <c r="BM169" s="24" t="s">
        <v>1548</v>
      </c>
    </row>
    <row r="170" s="1" customFormat="1">
      <c r="B170" s="46"/>
      <c r="C170" s="74"/>
      <c r="D170" s="235" t="s">
        <v>234</v>
      </c>
      <c r="E170" s="74"/>
      <c r="F170" s="259" t="s">
        <v>1408</v>
      </c>
      <c r="G170" s="74"/>
      <c r="H170" s="74"/>
      <c r="I170" s="191"/>
      <c r="J170" s="74"/>
      <c r="K170" s="74"/>
      <c r="L170" s="72"/>
      <c r="M170" s="260"/>
      <c r="N170" s="47"/>
      <c r="O170" s="47"/>
      <c r="P170" s="47"/>
      <c r="Q170" s="47"/>
      <c r="R170" s="47"/>
      <c r="S170" s="47"/>
      <c r="T170" s="95"/>
      <c r="AT170" s="24" t="s">
        <v>234</v>
      </c>
      <c r="AU170" s="24" t="s">
        <v>83</v>
      </c>
    </row>
    <row r="171" s="1" customFormat="1" ht="16.5" customHeight="1">
      <c r="B171" s="46"/>
      <c r="C171" s="272" t="s">
        <v>404</v>
      </c>
      <c r="D171" s="272" t="s">
        <v>344</v>
      </c>
      <c r="E171" s="273" t="s">
        <v>1409</v>
      </c>
      <c r="F171" s="274" t="s">
        <v>1410</v>
      </c>
      <c r="G171" s="275" t="s">
        <v>440</v>
      </c>
      <c r="H171" s="276">
        <v>6</v>
      </c>
      <c r="I171" s="277"/>
      <c r="J171" s="278">
        <f>ROUND(I171*H171,2)</f>
        <v>0</v>
      </c>
      <c r="K171" s="274" t="s">
        <v>232</v>
      </c>
      <c r="L171" s="279"/>
      <c r="M171" s="280" t="s">
        <v>22</v>
      </c>
      <c r="N171" s="281" t="s">
        <v>45</v>
      </c>
      <c r="O171" s="47"/>
      <c r="P171" s="230">
        <f>O171*H171</f>
        <v>0</v>
      </c>
      <c r="Q171" s="230">
        <v>0.16500000000000001</v>
      </c>
      <c r="R171" s="230">
        <f>Q171*H171</f>
        <v>0.98999999999999999</v>
      </c>
      <c r="S171" s="230">
        <v>0</v>
      </c>
      <c r="T171" s="231">
        <f>S171*H171</f>
        <v>0</v>
      </c>
      <c r="AR171" s="24" t="s">
        <v>204</v>
      </c>
      <c r="AT171" s="24" t="s">
        <v>344</v>
      </c>
      <c r="AU171" s="24" t="s">
        <v>83</v>
      </c>
      <c r="AY171" s="24" t="s">
        <v>163</v>
      </c>
      <c r="BE171" s="232">
        <f>IF(N171="základní",J171,0)</f>
        <v>0</v>
      </c>
      <c r="BF171" s="232">
        <f>IF(N171="snížená",J171,0)</f>
        <v>0</v>
      </c>
      <c r="BG171" s="232">
        <f>IF(N171="zákl. přenesená",J171,0)</f>
        <v>0</v>
      </c>
      <c r="BH171" s="232">
        <f>IF(N171="sníž. přenesená",J171,0)</f>
        <v>0</v>
      </c>
      <c r="BI171" s="232">
        <f>IF(N171="nulová",J171,0)</f>
        <v>0</v>
      </c>
      <c r="BJ171" s="24" t="s">
        <v>24</v>
      </c>
      <c r="BK171" s="232">
        <f>ROUND(I171*H171,2)</f>
        <v>0</v>
      </c>
      <c r="BL171" s="24" t="s">
        <v>183</v>
      </c>
      <c r="BM171" s="24" t="s">
        <v>1549</v>
      </c>
    </row>
    <row r="172" s="1" customFormat="1" ht="25.5" customHeight="1">
      <c r="B172" s="46"/>
      <c r="C172" s="221" t="s">
        <v>410</v>
      </c>
      <c r="D172" s="221" t="s">
        <v>166</v>
      </c>
      <c r="E172" s="222" t="s">
        <v>1550</v>
      </c>
      <c r="F172" s="223" t="s">
        <v>1551</v>
      </c>
      <c r="G172" s="224" t="s">
        <v>273</v>
      </c>
      <c r="H172" s="225">
        <v>55</v>
      </c>
      <c r="I172" s="226"/>
      <c r="J172" s="227">
        <f>ROUND(I172*H172,2)</f>
        <v>0</v>
      </c>
      <c r="K172" s="223" t="s">
        <v>232</v>
      </c>
      <c r="L172" s="72"/>
      <c r="M172" s="228" t="s">
        <v>22</v>
      </c>
      <c r="N172" s="229" t="s">
        <v>45</v>
      </c>
      <c r="O172" s="47"/>
      <c r="P172" s="230">
        <f>O172*H172</f>
        <v>0</v>
      </c>
      <c r="Q172" s="230">
        <v>0</v>
      </c>
      <c r="R172" s="230">
        <f>Q172*H172</f>
        <v>0</v>
      </c>
      <c r="S172" s="230">
        <v>0</v>
      </c>
      <c r="T172" s="231">
        <f>S172*H172</f>
        <v>0</v>
      </c>
      <c r="AR172" s="24" t="s">
        <v>183</v>
      </c>
      <c r="AT172" s="24" t="s">
        <v>166</v>
      </c>
      <c r="AU172" s="24" t="s">
        <v>83</v>
      </c>
      <c r="AY172" s="24" t="s">
        <v>163</v>
      </c>
      <c r="BE172" s="232">
        <f>IF(N172="základní",J172,0)</f>
        <v>0</v>
      </c>
      <c r="BF172" s="232">
        <f>IF(N172="snížená",J172,0)</f>
        <v>0</v>
      </c>
      <c r="BG172" s="232">
        <f>IF(N172="zákl. přenesená",J172,0)</f>
        <v>0</v>
      </c>
      <c r="BH172" s="232">
        <f>IF(N172="sníž. přenesená",J172,0)</f>
        <v>0</v>
      </c>
      <c r="BI172" s="232">
        <f>IF(N172="nulová",J172,0)</f>
        <v>0</v>
      </c>
      <c r="BJ172" s="24" t="s">
        <v>24</v>
      </c>
      <c r="BK172" s="232">
        <f>ROUND(I172*H172,2)</f>
        <v>0</v>
      </c>
      <c r="BL172" s="24" t="s">
        <v>183</v>
      </c>
      <c r="BM172" s="24" t="s">
        <v>1552</v>
      </c>
    </row>
    <row r="173" s="1" customFormat="1">
      <c r="B173" s="46"/>
      <c r="C173" s="74"/>
      <c r="D173" s="235" t="s">
        <v>234</v>
      </c>
      <c r="E173" s="74"/>
      <c r="F173" s="259" t="s">
        <v>1553</v>
      </c>
      <c r="G173" s="74"/>
      <c r="H173" s="74"/>
      <c r="I173" s="191"/>
      <c r="J173" s="74"/>
      <c r="K173" s="74"/>
      <c r="L173" s="72"/>
      <c r="M173" s="260"/>
      <c r="N173" s="47"/>
      <c r="O173" s="47"/>
      <c r="P173" s="47"/>
      <c r="Q173" s="47"/>
      <c r="R173" s="47"/>
      <c r="S173" s="47"/>
      <c r="T173" s="95"/>
      <c r="AT173" s="24" t="s">
        <v>234</v>
      </c>
      <c r="AU173" s="24" t="s">
        <v>83</v>
      </c>
    </row>
    <row r="174" s="1" customFormat="1" ht="16.5" customHeight="1">
      <c r="B174" s="46"/>
      <c r="C174" s="221" t="s">
        <v>415</v>
      </c>
      <c r="D174" s="221" t="s">
        <v>166</v>
      </c>
      <c r="E174" s="222" t="s">
        <v>1412</v>
      </c>
      <c r="F174" s="223" t="s">
        <v>1413</v>
      </c>
      <c r="G174" s="224" t="s">
        <v>261</v>
      </c>
      <c r="H174" s="225">
        <v>90.489999999999995</v>
      </c>
      <c r="I174" s="226"/>
      <c r="J174" s="227">
        <f>ROUND(I174*H174,2)</f>
        <v>0</v>
      </c>
      <c r="K174" s="223" t="s">
        <v>22</v>
      </c>
      <c r="L174" s="72"/>
      <c r="M174" s="228" t="s">
        <v>22</v>
      </c>
      <c r="N174" s="229" t="s">
        <v>45</v>
      </c>
      <c r="O174" s="47"/>
      <c r="P174" s="230">
        <f>O174*H174</f>
        <v>0</v>
      </c>
      <c r="Q174" s="230">
        <v>0</v>
      </c>
      <c r="R174" s="230">
        <f>Q174*H174</f>
        <v>0</v>
      </c>
      <c r="S174" s="230">
        <v>0</v>
      </c>
      <c r="T174" s="231">
        <f>S174*H174</f>
        <v>0</v>
      </c>
      <c r="AR174" s="24" t="s">
        <v>183</v>
      </c>
      <c r="AT174" s="24" t="s">
        <v>166</v>
      </c>
      <c r="AU174" s="24" t="s">
        <v>83</v>
      </c>
      <c r="AY174" s="24" t="s">
        <v>163</v>
      </c>
      <c r="BE174" s="232">
        <f>IF(N174="základní",J174,0)</f>
        <v>0</v>
      </c>
      <c r="BF174" s="232">
        <f>IF(N174="snížená",J174,0)</f>
        <v>0</v>
      </c>
      <c r="BG174" s="232">
        <f>IF(N174="zákl. přenesená",J174,0)</f>
        <v>0</v>
      </c>
      <c r="BH174" s="232">
        <f>IF(N174="sníž. přenesená",J174,0)</f>
        <v>0</v>
      </c>
      <c r="BI174" s="232">
        <f>IF(N174="nulová",J174,0)</f>
        <v>0</v>
      </c>
      <c r="BJ174" s="24" t="s">
        <v>24</v>
      </c>
      <c r="BK174" s="232">
        <f>ROUND(I174*H174,2)</f>
        <v>0</v>
      </c>
      <c r="BL174" s="24" t="s">
        <v>183</v>
      </c>
      <c r="BM174" s="24" t="s">
        <v>1554</v>
      </c>
    </row>
    <row r="175" s="11" customFormat="1">
      <c r="B175" s="233"/>
      <c r="C175" s="234"/>
      <c r="D175" s="235" t="s">
        <v>173</v>
      </c>
      <c r="E175" s="236" t="s">
        <v>22</v>
      </c>
      <c r="F175" s="237" t="s">
        <v>1555</v>
      </c>
      <c r="G175" s="234"/>
      <c r="H175" s="238">
        <v>90.489999999999995</v>
      </c>
      <c r="I175" s="239"/>
      <c r="J175" s="234"/>
      <c r="K175" s="234"/>
      <c r="L175" s="240"/>
      <c r="M175" s="241"/>
      <c r="N175" s="242"/>
      <c r="O175" s="242"/>
      <c r="P175" s="242"/>
      <c r="Q175" s="242"/>
      <c r="R175" s="242"/>
      <c r="S175" s="242"/>
      <c r="T175" s="243"/>
      <c r="AT175" s="244" t="s">
        <v>173</v>
      </c>
      <c r="AU175" s="244" t="s">
        <v>83</v>
      </c>
      <c r="AV175" s="11" t="s">
        <v>83</v>
      </c>
      <c r="AW175" s="11" t="s">
        <v>37</v>
      </c>
      <c r="AX175" s="11" t="s">
        <v>24</v>
      </c>
      <c r="AY175" s="244" t="s">
        <v>163</v>
      </c>
    </row>
    <row r="176" s="1" customFormat="1" ht="16.5" customHeight="1">
      <c r="B176" s="46"/>
      <c r="C176" s="221" t="s">
        <v>421</v>
      </c>
      <c r="D176" s="221" t="s">
        <v>166</v>
      </c>
      <c r="E176" s="222" t="s">
        <v>1556</v>
      </c>
      <c r="F176" s="223" t="s">
        <v>1557</v>
      </c>
      <c r="G176" s="224" t="s">
        <v>261</v>
      </c>
      <c r="H176" s="225">
        <v>43.5</v>
      </c>
      <c r="I176" s="226"/>
      <c r="J176" s="227">
        <f>ROUND(I176*H176,2)</f>
        <v>0</v>
      </c>
      <c r="K176" s="223" t="s">
        <v>22</v>
      </c>
      <c r="L176" s="72"/>
      <c r="M176" s="228" t="s">
        <v>22</v>
      </c>
      <c r="N176" s="229" t="s">
        <v>45</v>
      </c>
      <c r="O176" s="47"/>
      <c r="P176" s="230">
        <f>O176*H176</f>
        <v>0</v>
      </c>
      <c r="Q176" s="230">
        <v>0</v>
      </c>
      <c r="R176" s="230">
        <f>Q176*H176</f>
        <v>0</v>
      </c>
      <c r="S176" s="230">
        <v>0</v>
      </c>
      <c r="T176" s="231">
        <f>S176*H176</f>
        <v>0</v>
      </c>
      <c r="AR176" s="24" t="s">
        <v>183</v>
      </c>
      <c r="AT176" s="24" t="s">
        <v>166</v>
      </c>
      <c r="AU176" s="24" t="s">
        <v>83</v>
      </c>
      <c r="AY176" s="24" t="s">
        <v>163</v>
      </c>
      <c r="BE176" s="232">
        <f>IF(N176="základní",J176,0)</f>
        <v>0</v>
      </c>
      <c r="BF176" s="232">
        <f>IF(N176="snížená",J176,0)</f>
        <v>0</v>
      </c>
      <c r="BG176" s="232">
        <f>IF(N176="zákl. přenesená",J176,0)</f>
        <v>0</v>
      </c>
      <c r="BH176" s="232">
        <f>IF(N176="sníž. přenesená",J176,0)</f>
        <v>0</v>
      </c>
      <c r="BI176" s="232">
        <f>IF(N176="nulová",J176,0)</f>
        <v>0</v>
      </c>
      <c r="BJ176" s="24" t="s">
        <v>24</v>
      </c>
      <c r="BK176" s="232">
        <f>ROUND(I176*H176,2)</f>
        <v>0</v>
      </c>
      <c r="BL176" s="24" t="s">
        <v>183</v>
      </c>
      <c r="BM176" s="24" t="s">
        <v>1558</v>
      </c>
    </row>
    <row r="177" s="11" customFormat="1">
      <c r="B177" s="233"/>
      <c r="C177" s="234"/>
      <c r="D177" s="235" t="s">
        <v>173</v>
      </c>
      <c r="E177" s="236" t="s">
        <v>22</v>
      </c>
      <c r="F177" s="237" t="s">
        <v>1559</v>
      </c>
      <c r="G177" s="234"/>
      <c r="H177" s="238">
        <v>43.5</v>
      </c>
      <c r="I177" s="239"/>
      <c r="J177" s="234"/>
      <c r="K177" s="234"/>
      <c r="L177" s="240"/>
      <c r="M177" s="241"/>
      <c r="N177" s="242"/>
      <c r="O177" s="242"/>
      <c r="P177" s="242"/>
      <c r="Q177" s="242"/>
      <c r="R177" s="242"/>
      <c r="S177" s="242"/>
      <c r="T177" s="243"/>
      <c r="AT177" s="244" t="s">
        <v>173</v>
      </c>
      <c r="AU177" s="244" t="s">
        <v>83</v>
      </c>
      <c r="AV177" s="11" t="s">
        <v>83</v>
      </c>
      <c r="AW177" s="11" t="s">
        <v>37</v>
      </c>
      <c r="AX177" s="11" t="s">
        <v>24</v>
      </c>
      <c r="AY177" s="244" t="s">
        <v>163</v>
      </c>
    </row>
    <row r="178" s="10" customFormat="1" ht="29.88" customHeight="1">
      <c r="B178" s="205"/>
      <c r="C178" s="206"/>
      <c r="D178" s="207" t="s">
        <v>73</v>
      </c>
      <c r="E178" s="219" t="s">
        <v>636</v>
      </c>
      <c r="F178" s="219" t="s">
        <v>637</v>
      </c>
      <c r="G178" s="206"/>
      <c r="H178" s="206"/>
      <c r="I178" s="209"/>
      <c r="J178" s="220">
        <f>BK178</f>
        <v>0</v>
      </c>
      <c r="K178" s="206"/>
      <c r="L178" s="211"/>
      <c r="M178" s="212"/>
      <c r="N178" s="213"/>
      <c r="O178" s="213"/>
      <c r="P178" s="214">
        <f>SUM(P179:P180)</f>
        <v>0</v>
      </c>
      <c r="Q178" s="213"/>
      <c r="R178" s="214">
        <f>SUM(R179:R180)</f>
        <v>0</v>
      </c>
      <c r="S178" s="213"/>
      <c r="T178" s="215">
        <f>SUM(T179:T180)</f>
        <v>0</v>
      </c>
      <c r="AR178" s="216" t="s">
        <v>24</v>
      </c>
      <c r="AT178" s="217" t="s">
        <v>73</v>
      </c>
      <c r="AU178" s="217" t="s">
        <v>24</v>
      </c>
      <c r="AY178" s="216" t="s">
        <v>163</v>
      </c>
      <c r="BK178" s="218">
        <f>SUM(BK179:BK180)</f>
        <v>0</v>
      </c>
    </row>
    <row r="179" s="1" customFormat="1" ht="25.5" customHeight="1">
      <c r="B179" s="46"/>
      <c r="C179" s="221" t="s">
        <v>427</v>
      </c>
      <c r="D179" s="221" t="s">
        <v>166</v>
      </c>
      <c r="E179" s="222" t="s">
        <v>1560</v>
      </c>
      <c r="F179" s="223" t="s">
        <v>1561</v>
      </c>
      <c r="G179" s="224" t="s">
        <v>327</v>
      </c>
      <c r="H179" s="225">
        <v>97.233999999999995</v>
      </c>
      <c r="I179" s="226"/>
      <c r="J179" s="227">
        <f>ROUND(I179*H179,2)</f>
        <v>0</v>
      </c>
      <c r="K179" s="223" t="s">
        <v>232</v>
      </c>
      <c r="L179" s="72"/>
      <c r="M179" s="228" t="s">
        <v>22</v>
      </c>
      <c r="N179" s="229" t="s">
        <v>45</v>
      </c>
      <c r="O179" s="47"/>
      <c r="P179" s="230">
        <f>O179*H179</f>
        <v>0</v>
      </c>
      <c r="Q179" s="230">
        <v>0</v>
      </c>
      <c r="R179" s="230">
        <f>Q179*H179</f>
        <v>0</v>
      </c>
      <c r="S179" s="230">
        <v>0</v>
      </c>
      <c r="T179" s="231">
        <f>S179*H179</f>
        <v>0</v>
      </c>
      <c r="AR179" s="24" t="s">
        <v>183</v>
      </c>
      <c r="AT179" s="24" t="s">
        <v>166</v>
      </c>
      <c r="AU179" s="24" t="s">
        <v>83</v>
      </c>
      <c r="AY179" s="24" t="s">
        <v>163</v>
      </c>
      <c r="BE179" s="232">
        <f>IF(N179="základní",J179,0)</f>
        <v>0</v>
      </c>
      <c r="BF179" s="232">
        <f>IF(N179="snížená",J179,0)</f>
        <v>0</v>
      </c>
      <c r="BG179" s="232">
        <f>IF(N179="zákl. přenesená",J179,0)</f>
        <v>0</v>
      </c>
      <c r="BH179" s="232">
        <f>IF(N179="sníž. přenesená",J179,0)</f>
        <v>0</v>
      </c>
      <c r="BI179" s="232">
        <f>IF(N179="nulová",J179,0)</f>
        <v>0</v>
      </c>
      <c r="BJ179" s="24" t="s">
        <v>24</v>
      </c>
      <c r="BK179" s="232">
        <f>ROUND(I179*H179,2)</f>
        <v>0</v>
      </c>
      <c r="BL179" s="24" t="s">
        <v>183</v>
      </c>
      <c r="BM179" s="24" t="s">
        <v>1562</v>
      </c>
    </row>
    <row r="180" s="1" customFormat="1">
      <c r="B180" s="46"/>
      <c r="C180" s="74"/>
      <c r="D180" s="235" t="s">
        <v>234</v>
      </c>
      <c r="E180" s="74"/>
      <c r="F180" s="259" t="s">
        <v>1418</v>
      </c>
      <c r="G180" s="74"/>
      <c r="H180" s="74"/>
      <c r="I180" s="191"/>
      <c r="J180" s="74"/>
      <c r="K180" s="74"/>
      <c r="L180" s="72"/>
      <c r="M180" s="282"/>
      <c r="N180" s="256"/>
      <c r="O180" s="256"/>
      <c r="P180" s="256"/>
      <c r="Q180" s="256"/>
      <c r="R180" s="256"/>
      <c r="S180" s="256"/>
      <c r="T180" s="283"/>
      <c r="AT180" s="24" t="s">
        <v>234</v>
      </c>
      <c r="AU180" s="24" t="s">
        <v>83</v>
      </c>
    </row>
    <row r="181" s="1" customFormat="1" ht="6.96" customHeight="1">
      <c r="B181" s="67"/>
      <c r="C181" s="68"/>
      <c r="D181" s="68"/>
      <c r="E181" s="68"/>
      <c r="F181" s="68"/>
      <c r="G181" s="68"/>
      <c r="H181" s="68"/>
      <c r="I181" s="166"/>
      <c r="J181" s="68"/>
      <c r="K181" s="68"/>
      <c r="L181" s="72"/>
    </row>
  </sheetData>
  <sheetProtection sheet="1" autoFilter="0" formatColumns="0" formatRows="0" objects="1" scenarios="1" spinCount="100000" saltValue="7pUS8bg8Le8V8Hi+TODaHRvPTyWoGbsta3w3V6hE8SW7MrOp1MZwXskdiaBN0YlI0Yuo33cON+/5ayf+ji2bSw==" hashValue="6CT8vYBt0kznIWdHqAi8EUSXlO3HgANFvfa1Fvh75WpRfE+/UYeJt8L7RshAPg3M2Go9lu9VKQg4G5JDg7bE+w==" algorithmName="SHA-512" password="CC35"/>
  <autoFilter ref="C82:K180"/>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112</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1563</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ROUND(J83,2)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ROUND(SUM(BE83:BE155), 2)</f>
        <v>0</v>
      </c>
      <c r="G30" s="47"/>
      <c r="H30" s="47"/>
      <c r="I30" s="158">
        <v>0.20999999999999999</v>
      </c>
      <c r="J30" s="157">
        <f>ROUND(ROUND((SUM(BE83:BE155)), 2)*I30, 2)</f>
        <v>0</v>
      </c>
      <c r="K30" s="51"/>
    </row>
    <row r="31" s="1" customFormat="1" ht="14.4" customHeight="1">
      <c r="B31" s="46"/>
      <c r="C31" s="47"/>
      <c r="D31" s="47"/>
      <c r="E31" s="55" t="s">
        <v>46</v>
      </c>
      <c r="F31" s="157">
        <f>ROUND(SUM(BF83:BF155), 2)</f>
        <v>0</v>
      </c>
      <c r="G31" s="47"/>
      <c r="H31" s="47"/>
      <c r="I31" s="158">
        <v>0.14999999999999999</v>
      </c>
      <c r="J31" s="157">
        <f>ROUND(ROUND((SUM(BF83:BF155)), 2)*I31, 2)</f>
        <v>0</v>
      </c>
      <c r="K31" s="51"/>
    </row>
    <row r="32" hidden="1" s="1" customFormat="1" ht="14.4" customHeight="1">
      <c r="B32" s="46"/>
      <c r="C32" s="47"/>
      <c r="D32" s="47"/>
      <c r="E32" s="55" t="s">
        <v>47</v>
      </c>
      <c r="F32" s="157">
        <f>ROUND(SUM(BG83:BG155), 2)</f>
        <v>0</v>
      </c>
      <c r="G32" s="47"/>
      <c r="H32" s="47"/>
      <c r="I32" s="158">
        <v>0.20999999999999999</v>
      </c>
      <c r="J32" s="157">
        <v>0</v>
      </c>
      <c r="K32" s="51"/>
    </row>
    <row r="33" hidden="1" s="1" customFormat="1" ht="14.4" customHeight="1">
      <c r="B33" s="46"/>
      <c r="C33" s="47"/>
      <c r="D33" s="47"/>
      <c r="E33" s="55" t="s">
        <v>48</v>
      </c>
      <c r="F33" s="157">
        <f>ROUND(SUM(BH83:BH155), 2)</f>
        <v>0</v>
      </c>
      <c r="G33" s="47"/>
      <c r="H33" s="47"/>
      <c r="I33" s="158">
        <v>0.14999999999999999</v>
      </c>
      <c r="J33" s="157">
        <v>0</v>
      </c>
      <c r="K33" s="51"/>
    </row>
    <row r="34" hidden="1" s="1" customFormat="1" ht="14.4" customHeight="1">
      <c r="B34" s="46"/>
      <c r="C34" s="47"/>
      <c r="D34" s="47"/>
      <c r="E34" s="55" t="s">
        <v>49</v>
      </c>
      <c r="F34" s="157">
        <f>ROUND(SUM(BI83:BI155),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304 - Stoka 4</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J83</f>
        <v>0</v>
      </c>
      <c r="K56" s="51"/>
      <c r="AU56" s="24" t="s">
        <v>140</v>
      </c>
    </row>
    <row r="57" s="7" customFormat="1" ht="24.96" customHeight="1">
      <c r="B57" s="177"/>
      <c r="C57" s="178"/>
      <c r="D57" s="179" t="s">
        <v>219</v>
      </c>
      <c r="E57" s="180"/>
      <c r="F57" s="180"/>
      <c r="G57" s="180"/>
      <c r="H57" s="180"/>
      <c r="I57" s="181"/>
      <c r="J57" s="182">
        <f>J84</f>
        <v>0</v>
      </c>
      <c r="K57" s="183"/>
    </row>
    <row r="58" s="8" customFormat="1" ht="19.92" customHeight="1">
      <c r="B58" s="184"/>
      <c r="C58" s="185"/>
      <c r="D58" s="186" t="s">
        <v>220</v>
      </c>
      <c r="E58" s="187"/>
      <c r="F58" s="187"/>
      <c r="G58" s="187"/>
      <c r="H58" s="187"/>
      <c r="I58" s="188"/>
      <c r="J58" s="189">
        <f>J85</f>
        <v>0</v>
      </c>
      <c r="K58" s="190"/>
    </row>
    <row r="59" s="8" customFormat="1" ht="19.92" customHeight="1">
      <c r="B59" s="184"/>
      <c r="C59" s="185"/>
      <c r="D59" s="186" t="s">
        <v>845</v>
      </c>
      <c r="E59" s="187"/>
      <c r="F59" s="187"/>
      <c r="G59" s="187"/>
      <c r="H59" s="187"/>
      <c r="I59" s="188"/>
      <c r="J59" s="189">
        <f>J113</f>
        <v>0</v>
      </c>
      <c r="K59" s="190"/>
    </row>
    <row r="60" s="8" customFormat="1" ht="19.92" customHeight="1">
      <c r="B60" s="184"/>
      <c r="C60" s="185"/>
      <c r="D60" s="186" t="s">
        <v>846</v>
      </c>
      <c r="E60" s="187"/>
      <c r="F60" s="187"/>
      <c r="G60" s="187"/>
      <c r="H60" s="187"/>
      <c r="I60" s="188"/>
      <c r="J60" s="189">
        <f>J115</f>
        <v>0</v>
      </c>
      <c r="K60" s="190"/>
    </row>
    <row r="61" s="8" customFormat="1" ht="19.92" customHeight="1">
      <c r="B61" s="184"/>
      <c r="C61" s="185"/>
      <c r="D61" s="186" t="s">
        <v>847</v>
      </c>
      <c r="E61" s="187"/>
      <c r="F61" s="187"/>
      <c r="G61" s="187"/>
      <c r="H61" s="187"/>
      <c r="I61" s="188"/>
      <c r="J61" s="189">
        <f>J118</f>
        <v>0</v>
      </c>
      <c r="K61" s="190"/>
    </row>
    <row r="62" s="8" customFormat="1" ht="19.92" customHeight="1">
      <c r="B62" s="184"/>
      <c r="C62" s="185"/>
      <c r="D62" s="186" t="s">
        <v>222</v>
      </c>
      <c r="E62" s="187"/>
      <c r="F62" s="187"/>
      <c r="G62" s="187"/>
      <c r="H62" s="187"/>
      <c r="I62" s="188"/>
      <c r="J62" s="189">
        <f>J126</f>
        <v>0</v>
      </c>
      <c r="K62" s="190"/>
    </row>
    <row r="63" s="8" customFormat="1" ht="19.92" customHeight="1">
      <c r="B63" s="184"/>
      <c r="C63" s="185"/>
      <c r="D63" s="186" t="s">
        <v>225</v>
      </c>
      <c r="E63" s="187"/>
      <c r="F63" s="187"/>
      <c r="G63" s="187"/>
      <c r="H63" s="187"/>
      <c r="I63" s="188"/>
      <c r="J63" s="189">
        <f>J153</f>
        <v>0</v>
      </c>
      <c r="K63" s="190"/>
    </row>
    <row r="64" s="1" customFormat="1" ht="21.84" customHeight="1">
      <c r="B64" s="46"/>
      <c r="C64" s="47"/>
      <c r="D64" s="47"/>
      <c r="E64" s="47"/>
      <c r="F64" s="47"/>
      <c r="G64" s="47"/>
      <c r="H64" s="47"/>
      <c r="I64" s="144"/>
      <c r="J64" s="47"/>
      <c r="K64" s="51"/>
    </row>
    <row r="65" s="1" customFormat="1" ht="6.96" customHeight="1">
      <c r="B65" s="67"/>
      <c r="C65" s="68"/>
      <c r="D65" s="68"/>
      <c r="E65" s="68"/>
      <c r="F65" s="68"/>
      <c r="G65" s="68"/>
      <c r="H65" s="68"/>
      <c r="I65" s="166"/>
      <c r="J65" s="68"/>
      <c r="K65" s="69"/>
    </row>
    <row r="69" s="1" customFormat="1" ht="6.96" customHeight="1">
      <c r="B69" s="70"/>
      <c r="C69" s="71"/>
      <c r="D69" s="71"/>
      <c r="E69" s="71"/>
      <c r="F69" s="71"/>
      <c r="G69" s="71"/>
      <c r="H69" s="71"/>
      <c r="I69" s="169"/>
      <c r="J69" s="71"/>
      <c r="K69" s="71"/>
      <c r="L69" s="72"/>
    </row>
    <row r="70" s="1" customFormat="1" ht="36.96" customHeight="1">
      <c r="B70" s="46"/>
      <c r="C70" s="73" t="s">
        <v>146</v>
      </c>
      <c r="D70" s="74"/>
      <c r="E70" s="74"/>
      <c r="F70" s="74"/>
      <c r="G70" s="74"/>
      <c r="H70" s="74"/>
      <c r="I70" s="191"/>
      <c r="J70" s="74"/>
      <c r="K70" s="74"/>
      <c r="L70" s="72"/>
    </row>
    <row r="71" s="1" customFormat="1" ht="6.96" customHeight="1">
      <c r="B71" s="46"/>
      <c r="C71" s="74"/>
      <c r="D71" s="74"/>
      <c r="E71" s="74"/>
      <c r="F71" s="74"/>
      <c r="G71" s="74"/>
      <c r="H71" s="74"/>
      <c r="I71" s="191"/>
      <c r="J71" s="74"/>
      <c r="K71" s="74"/>
      <c r="L71" s="72"/>
    </row>
    <row r="72" s="1" customFormat="1" ht="14.4" customHeight="1">
      <c r="B72" s="46"/>
      <c r="C72" s="76" t="s">
        <v>18</v>
      </c>
      <c r="D72" s="74"/>
      <c r="E72" s="74"/>
      <c r="F72" s="74"/>
      <c r="G72" s="74"/>
      <c r="H72" s="74"/>
      <c r="I72" s="191"/>
      <c r="J72" s="74"/>
      <c r="K72" s="74"/>
      <c r="L72" s="72"/>
    </row>
    <row r="73" s="1" customFormat="1" ht="16.5" customHeight="1">
      <c r="B73" s="46"/>
      <c r="C73" s="74"/>
      <c r="D73" s="74"/>
      <c r="E73" s="192" t="str">
        <f>E7</f>
        <v>II/118 Kladno - Středočeský kraj</v>
      </c>
      <c r="F73" s="76"/>
      <c r="G73" s="76"/>
      <c r="H73" s="76"/>
      <c r="I73" s="191"/>
      <c r="J73" s="74"/>
      <c r="K73" s="74"/>
      <c r="L73" s="72"/>
    </row>
    <row r="74" s="1" customFormat="1" ht="14.4" customHeight="1">
      <c r="B74" s="46"/>
      <c r="C74" s="76" t="s">
        <v>134</v>
      </c>
      <c r="D74" s="74"/>
      <c r="E74" s="74"/>
      <c r="F74" s="74"/>
      <c r="G74" s="74"/>
      <c r="H74" s="74"/>
      <c r="I74" s="191"/>
      <c r="J74" s="74"/>
      <c r="K74" s="74"/>
      <c r="L74" s="72"/>
    </row>
    <row r="75" s="1" customFormat="1" ht="17.25" customHeight="1">
      <c r="B75" s="46"/>
      <c r="C75" s="74"/>
      <c r="D75" s="74"/>
      <c r="E75" s="82" t="str">
        <f>E9</f>
        <v>SO 304 - Stoka 4</v>
      </c>
      <c r="F75" s="74"/>
      <c r="G75" s="74"/>
      <c r="H75" s="74"/>
      <c r="I75" s="191"/>
      <c r="J75" s="74"/>
      <c r="K75" s="74"/>
      <c r="L75" s="72"/>
    </row>
    <row r="76" s="1" customFormat="1" ht="6.96" customHeight="1">
      <c r="B76" s="46"/>
      <c r="C76" s="74"/>
      <c r="D76" s="74"/>
      <c r="E76" s="74"/>
      <c r="F76" s="74"/>
      <c r="G76" s="74"/>
      <c r="H76" s="74"/>
      <c r="I76" s="191"/>
      <c r="J76" s="74"/>
      <c r="K76" s="74"/>
      <c r="L76" s="72"/>
    </row>
    <row r="77" s="1" customFormat="1" ht="18" customHeight="1">
      <c r="B77" s="46"/>
      <c r="C77" s="76" t="s">
        <v>25</v>
      </c>
      <c r="D77" s="74"/>
      <c r="E77" s="74"/>
      <c r="F77" s="193" t="str">
        <f>F12</f>
        <v xml:space="preserve"> </v>
      </c>
      <c r="G77" s="74"/>
      <c r="H77" s="74"/>
      <c r="I77" s="194" t="s">
        <v>27</v>
      </c>
      <c r="J77" s="85" t="str">
        <f>IF(J12="","",J12)</f>
        <v>05.09.2016</v>
      </c>
      <c r="K77" s="74"/>
      <c r="L77" s="72"/>
    </row>
    <row r="78" s="1" customFormat="1" ht="6.96" customHeight="1">
      <c r="B78" s="46"/>
      <c r="C78" s="74"/>
      <c r="D78" s="74"/>
      <c r="E78" s="74"/>
      <c r="F78" s="74"/>
      <c r="G78" s="74"/>
      <c r="H78" s="74"/>
      <c r="I78" s="191"/>
      <c r="J78" s="74"/>
      <c r="K78" s="74"/>
      <c r="L78" s="72"/>
    </row>
    <row r="79" s="1" customFormat="1">
      <c r="B79" s="46"/>
      <c r="C79" s="76" t="s">
        <v>31</v>
      </c>
      <c r="D79" s="74"/>
      <c r="E79" s="74"/>
      <c r="F79" s="193" t="str">
        <f>E15</f>
        <v xml:space="preserve"> </v>
      </c>
      <c r="G79" s="74"/>
      <c r="H79" s="74"/>
      <c r="I79" s="194" t="s">
        <v>36</v>
      </c>
      <c r="J79" s="193" t="str">
        <f>E21</f>
        <v xml:space="preserve"> </v>
      </c>
      <c r="K79" s="74"/>
      <c r="L79" s="72"/>
    </row>
    <row r="80" s="1" customFormat="1" ht="14.4" customHeight="1">
      <c r="B80" s="46"/>
      <c r="C80" s="76" t="s">
        <v>34</v>
      </c>
      <c r="D80" s="74"/>
      <c r="E80" s="74"/>
      <c r="F80" s="193" t="str">
        <f>IF(E18="","",E18)</f>
        <v/>
      </c>
      <c r="G80" s="74"/>
      <c r="H80" s="74"/>
      <c r="I80" s="191"/>
      <c r="J80" s="74"/>
      <c r="K80" s="74"/>
      <c r="L80" s="72"/>
    </row>
    <row r="81" s="1" customFormat="1" ht="10.32" customHeight="1">
      <c r="B81" s="46"/>
      <c r="C81" s="74"/>
      <c r="D81" s="74"/>
      <c r="E81" s="74"/>
      <c r="F81" s="74"/>
      <c r="G81" s="74"/>
      <c r="H81" s="74"/>
      <c r="I81" s="191"/>
      <c r="J81" s="74"/>
      <c r="K81" s="74"/>
      <c r="L81" s="72"/>
    </row>
    <row r="82" s="9" customFormat="1" ht="29.28" customHeight="1">
      <c r="B82" s="195"/>
      <c r="C82" s="196" t="s">
        <v>147</v>
      </c>
      <c r="D82" s="197" t="s">
        <v>59</v>
      </c>
      <c r="E82" s="197" t="s">
        <v>55</v>
      </c>
      <c r="F82" s="197" t="s">
        <v>148</v>
      </c>
      <c r="G82" s="197" t="s">
        <v>149</v>
      </c>
      <c r="H82" s="197" t="s">
        <v>150</v>
      </c>
      <c r="I82" s="198" t="s">
        <v>151</v>
      </c>
      <c r="J82" s="197" t="s">
        <v>138</v>
      </c>
      <c r="K82" s="199" t="s">
        <v>152</v>
      </c>
      <c r="L82" s="200"/>
      <c r="M82" s="102" t="s">
        <v>153</v>
      </c>
      <c r="N82" s="103" t="s">
        <v>44</v>
      </c>
      <c r="O82" s="103" t="s">
        <v>154</v>
      </c>
      <c r="P82" s="103" t="s">
        <v>155</v>
      </c>
      <c r="Q82" s="103" t="s">
        <v>156</v>
      </c>
      <c r="R82" s="103" t="s">
        <v>157</v>
      </c>
      <c r="S82" s="103" t="s">
        <v>158</v>
      </c>
      <c r="T82" s="104" t="s">
        <v>159</v>
      </c>
    </row>
    <row r="83" s="1" customFormat="1" ht="29.28" customHeight="1">
      <c r="B83" s="46"/>
      <c r="C83" s="108" t="s">
        <v>139</v>
      </c>
      <c r="D83" s="74"/>
      <c r="E83" s="74"/>
      <c r="F83" s="74"/>
      <c r="G83" s="74"/>
      <c r="H83" s="74"/>
      <c r="I83" s="191"/>
      <c r="J83" s="201">
        <f>BK83</f>
        <v>0</v>
      </c>
      <c r="K83" s="74"/>
      <c r="L83" s="72"/>
      <c r="M83" s="105"/>
      <c r="N83" s="106"/>
      <c r="O83" s="106"/>
      <c r="P83" s="202">
        <f>P84</f>
        <v>0</v>
      </c>
      <c r="Q83" s="106"/>
      <c r="R83" s="202">
        <f>R84</f>
        <v>22.608288000000002</v>
      </c>
      <c r="S83" s="106"/>
      <c r="T83" s="203">
        <f>T84</f>
        <v>0</v>
      </c>
      <c r="AT83" s="24" t="s">
        <v>73</v>
      </c>
      <c r="AU83" s="24" t="s">
        <v>140</v>
      </c>
      <c r="BK83" s="204">
        <f>BK84</f>
        <v>0</v>
      </c>
    </row>
    <row r="84" s="10" customFormat="1" ht="37.44" customHeight="1">
      <c r="B84" s="205"/>
      <c r="C84" s="206"/>
      <c r="D84" s="207" t="s">
        <v>73</v>
      </c>
      <c r="E84" s="208" t="s">
        <v>226</v>
      </c>
      <c r="F84" s="208" t="s">
        <v>227</v>
      </c>
      <c r="G84" s="206"/>
      <c r="H84" s="206"/>
      <c r="I84" s="209"/>
      <c r="J84" s="210">
        <f>BK84</f>
        <v>0</v>
      </c>
      <c r="K84" s="206"/>
      <c r="L84" s="211"/>
      <c r="M84" s="212"/>
      <c r="N84" s="213"/>
      <c r="O84" s="213"/>
      <c r="P84" s="214">
        <f>P85+P113+P115+P118+P126+P153</f>
        <v>0</v>
      </c>
      <c r="Q84" s="213"/>
      <c r="R84" s="214">
        <f>R85+R113+R115+R118+R126+R153</f>
        <v>22.608288000000002</v>
      </c>
      <c r="S84" s="213"/>
      <c r="T84" s="215">
        <f>T85+T113+T115+T118+T126+T153</f>
        <v>0</v>
      </c>
      <c r="AR84" s="216" t="s">
        <v>24</v>
      </c>
      <c r="AT84" s="217" t="s">
        <v>73</v>
      </c>
      <c r="AU84" s="217" t="s">
        <v>74</v>
      </c>
      <c r="AY84" s="216" t="s">
        <v>163</v>
      </c>
      <c r="BK84" s="218">
        <f>BK85+BK113+BK115+BK118+BK126+BK153</f>
        <v>0</v>
      </c>
    </row>
    <row r="85" s="10" customFormat="1" ht="19.92" customHeight="1">
      <c r="B85" s="205"/>
      <c r="C85" s="206"/>
      <c r="D85" s="207" t="s">
        <v>73</v>
      </c>
      <c r="E85" s="219" t="s">
        <v>24</v>
      </c>
      <c r="F85" s="219" t="s">
        <v>228</v>
      </c>
      <c r="G85" s="206"/>
      <c r="H85" s="206"/>
      <c r="I85" s="209"/>
      <c r="J85" s="220">
        <f>BK85</f>
        <v>0</v>
      </c>
      <c r="K85" s="206"/>
      <c r="L85" s="211"/>
      <c r="M85" s="212"/>
      <c r="N85" s="213"/>
      <c r="O85" s="213"/>
      <c r="P85" s="214">
        <f>SUM(P86:P112)</f>
        <v>0</v>
      </c>
      <c r="Q85" s="213"/>
      <c r="R85" s="214">
        <f>SUM(R86:R112)</f>
        <v>0.20399999999999999</v>
      </c>
      <c r="S85" s="213"/>
      <c r="T85" s="215">
        <f>SUM(T86:T112)</f>
        <v>0</v>
      </c>
      <c r="AR85" s="216" t="s">
        <v>24</v>
      </c>
      <c r="AT85" s="217" t="s">
        <v>73</v>
      </c>
      <c r="AU85" s="217" t="s">
        <v>24</v>
      </c>
      <c r="AY85" s="216" t="s">
        <v>163</v>
      </c>
      <c r="BK85" s="218">
        <f>SUM(BK86:BK112)</f>
        <v>0</v>
      </c>
    </row>
    <row r="86" s="1" customFormat="1" ht="38.25" customHeight="1">
      <c r="B86" s="46"/>
      <c r="C86" s="221" t="s">
        <v>24</v>
      </c>
      <c r="D86" s="221" t="s">
        <v>166</v>
      </c>
      <c r="E86" s="222" t="s">
        <v>1420</v>
      </c>
      <c r="F86" s="223" t="s">
        <v>1421</v>
      </c>
      <c r="G86" s="224" t="s">
        <v>273</v>
      </c>
      <c r="H86" s="225">
        <v>139</v>
      </c>
      <c r="I86" s="226"/>
      <c r="J86" s="227">
        <f>ROUND(I86*H86,2)</f>
        <v>0</v>
      </c>
      <c r="K86" s="223" t="s">
        <v>232</v>
      </c>
      <c r="L86" s="72"/>
      <c r="M86" s="228" t="s">
        <v>22</v>
      </c>
      <c r="N86" s="229" t="s">
        <v>45</v>
      </c>
      <c r="O86" s="47"/>
      <c r="P86" s="230">
        <f>O86*H86</f>
        <v>0</v>
      </c>
      <c r="Q86" s="230">
        <v>0</v>
      </c>
      <c r="R86" s="230">
        <f>Q86*H86</f>
        <v>0</v>
      </c>
      <c r="S86" s="230">
        <v>0</v>
      </c>
      <c r="T86" s="231">
        <f>S86*H86</f>
        <v>0</v>
      </c>
      <c r="AR86" s="24" t="s">
        <v>183</v>
      </c>
      <c r="AT86" s="24" t="s">
        <v>166</v>
      </c>
      <c r="AU86" s="24" t="s">
        <v>83</v>
      </c>
      <c r="AY86" s="24" t="s">
        <v>163</v>
      </c>
      <c r="BE86" s="232">
        <f>IF(N86="základní",J86,0)</f>
        <v>0</v>
      </c>
      <c r="BF86" s="232">
        <f>IF(N86="snížená",J86,0)</f>
        <v>0</v>
      </c>
      <c r="BG86" s="232">
        <f>IF(N86="zákl. přenesená",J86,0)</f>
        <v>0</v>
      </c>
      <c r="BH86" s="232">
        <f>IF(N86="sníž. přenesená",J86,0)</f>
        <v>0</v>
      </c>
      <c r="BI86" s="232">
        <f>IF(N86="nulová",J86,0)</f>
        <v>0</v>
      </c>
      <c r="BJ86" s="24" t="s">
        <v>24</v>
      </c>
      <c r="BK86" s="232">
        <f>ROUND(I86*H86,2)</f>
        <v>0</v>
      </c>
      <c r="BL86" s="24" t="s">
        <v>183</v>
      </c>
      <c r="BM86" s="24" t="s">
        <v>1564</v>
      </c>
    </row>
    <row r="87" s="1" customFormat="1">
      <c r="B87" s="46"/>
      <c r="C87" s="74"/>
      <c r="D87" s="235" t="s">
        <v>234</v>
      </c>
      <c r="E87" s="74"/>
      <c r="F87" s="259" t="s">
        <v>892</v>
      </c>
      <c r="G87" s="74"/>
      <c r="H87" s="74"/>
      <c r="I87" s="191"/>
      <c r="J87" s="74"/>
      <c r="K87" s="74"/>
      <c r="L87" s="72"/>
      <c r="M87" s="260"/>
      <c r="N87" s="47"/>
      <c r="O87" s="47"/>
      <c r="P87" s="47"/>
      <c r="Q87" s="47"/>
      <c r="R87" s="47"/>
      <c r="S87" s="47"/>
      <c r="T87" s="95"/>
      <c r="AT87" s="24" t="s">
        <v>234</v>
      </c>
      <c r="AU87" s="24" t="s">
        <v>83</v>
      </c>
    </row>
    <row r="88" s="1" customFormat="1" ht="38.25" customHeight="1">
      <c r="B88" s="46"/>
      <c r="C88" s="221" t="s">
        <v>83</v>
      </c>
      <c r="D88" s="221" t="s">
        <v>166</v>
      </c>
      <c r="E88" s="222" t="s">
        <v>1319</v>
      </c>
      <c r="F88" s="223" t="s">
        <v>1320</v>
      </c>
      <c r="G88" s="224" t="s">
        <v>273</v>
      </c>
      <c r="H88" s="225">
        <v>69.5</v>
      </c>
      <c r="I88" s="226"/>
      <c r="J88" s="227">
        <f>ROUND(I88*H88,2)</f>
        <v>0</v>
      </c>
      <c r="K88" s="223" t="s">
        <v>232</v>
      </c>
      <c r="L88" s="72"/>
      <c r="M88" s="228" t="s">
        <v>22</v>
      </c>
      <c r="N88" s="229" t="s">
        <v>45</v>
      </c>
      <c r="O88" s="47"/>
      <c r="P88" s="230">
        <f>O88*H88</f>
        <v>0</v>
      </c>
      <c r="Q88" s="230">
        <v>0</v>
      </c>
      <c r="R88" s="230">
        <f>Q88*H88</f>
        <v>0</v>
      </c>
      <c r="S88" s="230">
        <v>0</v>
      </c>
      <c r="T88" s="231">
        <f>S88*H88</f>
        <v>0</v>
      </c>
      <c r="AR88" s="24" t="s">
        <v>183</v>
      </c>
      <c r="AT88" s="24" t="s">
        <v>166</v>
      </c>
      <c r="AU88" s="24" t="s">
        <v>83</v>
      </c>
      <c r="AY88" s="24" t="s">
        <v>163</v>
      </c>
      <c r="BE88" s="232">
        <f>IF(N88="základní",J88,0)</f>
        <v>0</v>
      </c>
      <c r="BF88" s="232">
        <f>IF(N88="snížená",J88,0)</f>
        <v>0</v>
      </c>
      <c r="BG88" s="232">
        <f>IF(N88="zákl. přenesená",J88,0)</f>
        <v>0</v>
      </c>
      <c r="BH88" s="232">
        <f>IF(N88="sníž. přenesená",J88,0)</f>
        <v>0</v>
      </c>
      <c r="BI88" s="232">
        <f>IF(N88="nulová",J88,0)</f>
        <v>0</v>
      </c>
      <c r="BJ88" s="24" t="s">
        <v>24</v>
      </c>
      <c r="BK88" s="232">
        <f>ROUND(I88*H88,2)</f>
        <v>0</v>
      </c>
      <c r="BL88" s="24" t="s">
        <v>183</v>
      </c>
      <c r="BM88" s="24" t="s">
        <v>1565</v>
      </c>
    </row>
    <row r="89" s="1" customFormat="1">
      <c r="B89" s="46"/>
      <c r="C89" s="74"/>
      <c r="D89" s="235" t="s">
        <v>234</v>
      </c>
      <c r="E89" s="74"/>
      <c r="F89" s="259" t="s">
        <v>892</v>
      </c>
      <c r="G89" s="74"/>
      <c r="H89" s="74"/>
      <c r="I89" s="191"/>
      <c r="J89" s="74"/>
      <c r="K89" s="74"/>
      <c r="L89" s="72"/>
      <c r="M89" s="260"/>
      <c r="N89" s="47"/>
      <c r="O89" s="47"/>
      <c r="P89" s="47"/>
      <c r="Q89" s="47"/>
      <c r="R89" s="47"/>
      <c r="S89" s="47"/>
      <c r="T89" s="95"/>
      <c r="AT89" s="24" t="s">
        <v>234</v>
      </c>
      <c r="AU89" s="24" t="s">
        <v>83</v>
      </c>
    </row>
    <row r="90" s="11" customFormat="1">
      <c r="B90" s="233"/>
      <c r="C90" s="234"/>
      <c r="D90" s="235" t="s">
        <v>173</v>
      </c>
      <c r="E90" s="234"/>
      <c r="F90" s="237" t="s">
        <v>1566</v>
      </c>
      <c r="G90" s="234"/>
      <c r="H90" s="238">
        <v>69.5</v>
      </c>
      <c r="I90" s="239"/>
      <c r="J90" s="234"/>
      <c r="K90" s="234"/>
      <c r="L90" s="240"/>
      <c r="M90" s="241"/>
      <c r="N90" s="242"/>
      <c r="O90" s="242"/>
      <c r="P90" s="242"/>
      <c r="Q90" s="242"/>
      <c r="R90" s="242"/>
      <c r="S90" s="242"/>
      <c r="T90" s="243"/>
      <c r="AT90" s="244" t="s">
        <v>173</v>
      </c>
      <c r="AU90" s="244" t="s">
        <v>83</v>
      </c>
      <c r="AV90" s="11" t="s">
        <v>83</v>
      </c>
      <c r="AW90" s="11" t="s">
        <v>6</v>
      </c>
      <c r="AX90" s="11" t="s">
        <v>24</v>
      </c>
      <c r="AY90" s="244" t="s">
        <v>163</v>
      </c>
    </row>
    <row r="91" s="1" customFormat="1" ht="25.5" customHeight="1">
      <c r="B91" s="46"/>
      <c r="C91" s="221" t="s">
        <v>178</v>
      </c>
      <c r="D91" s="221" t="s">
        <v>166</v>
      </c>
      <c r="E91" s="222" t="s">
        <v>1323</v>
      </c>
      <c r="F91" s="223" t="s">
        <v>1324</v>
      </c>
      <c r="G91" s="224" t="s">
        <v>231</v>
      </c>
      <c r="H91" s="225">
        <v>240</v>
      </c>
      <c r="I91" s="226"/>
      <c r="J91" s="227">
        <f>ROUND(I91*H91,2)</f>
        <v>0</v>
      </c>
      <c r="K91" s="223" t="s">
        <v>232</v>
      </c>
      <c r="L91" s="72"/>
      <c r="M91" s="228" t="s">
        <v>22</v>
      </c>
      <c r="N91" s="229" t="s">
        <v>45</v>
      </c>
      <c r="O91" s="47"/>
      <c r="P91" s="230">
        <f>O91*H91</f>
        <v>0</v>
      </c>
      <c r="Q91" s="230">
        <v>0.00084999999999999995</v>
      </c>
      <c r="R91" s="230">
        <f>Q91*H91</f>
        <v>0.20399999999999999</v>
      </c>
      <c r="S91" s="230">
        <v>0</v>
      </c>
      <c r="T91" s="231">
        <f>S91*H91</f>
        <v>0</v>
      </c>
      <c r="AR91" s="24" t="s">
        <v>183</v>
      </c>
      <c r="AT91" s="24" t="s">
        <v>166</v>
      </c>
      <c r="AU91" s="24" t="s">
        <v>83</v>
      </c>
      <c r="AY91" s="24" t="s">
        <v>163</v>
      </c>
      <c r="BE91" s="232">
        <f>IF(N91="základní",J91,0)</f>
        <v>0</v>
      </c>
      <c r="BF91" s="232">
        <f>IF(N91="snížená",J91,0)</f>
        <v>0</v>
      </c>
      <c r="BG91" s="232">
        <f>IF(N91="zákl. přenesená",J91,0)</f>
        <v>0</v>
      </c>
      <c r="BH91" s="232">
        <f>IF(N91="sníž. přenesená",J91,0)</f>
        <v>0</v>
      </c>
      <c r="BI91" s="232">
        <f>IF(N91="nulová",J91,0)</f>
        <v>0</v>
      </c>
      <c r="BJ91" s="24" t="s">
        <v>24</v>
      </c>
      <c r="BK91" s="232">
        <f>ROUND(I91*H91,2)</f>
        <v>0</v>
      </c>
      <c r="BL91" s="24" t="s">
        <v>183</v>
      </c>
      <c r="BM91" s="24" t="s">
        <v>1567</v>
      </c>
    </row>
    <row r="92" s="1" customFormat="1">
      <c r="B92" s="46"/>
      <c r="C92" s="74"/>
      <c r="D92" s="235" t="s">
        <v>234</v>
      </c>
      <c r="E92" s="74"/>
      <c r="F92" s="259" t="s">
        <v>1326</v>
      </c>
      <c r="G92" s="74"/>
      <c r="H92" s="74"/>
      <c r="I92" s="191"/>
      <c r="J92" s="74"/>
      <c r="K92" s="74"/>
      <c r="L92" s="72"/>
      <c r="M92" s="260"/>
      <c r="N92" s="47"/>
      <c r="O92" s="47"/>
      <c r="P92" s="47"/>
      <c r="Q92" s="47"/>
      <c r="R92" s="47"/>
      <c r="S92" s="47"/>
      <c r="T92" s="95"/>
      <c r="AT92" s="24" t="s">
        <v>234</v>
      </c>
      <c r="AU92" s="24" t="s">
        <v>83</v>
      </c>
    </row>
    <row r="93" s="1" customFormat="1" ht="38.25" customHeight="1">
      <c r="B93" s="46"/>
      <c r="C93" s="221" t="s">
        <v>183</v>
      </c>
      <c r="D93" s="221" t="s">
        <v>166</v>
      </c>
      <c r="E93" s="222" t="s">
        <v>1327</v>
      </c>
      <c r="F93" s="223" t="s">
        <v>1328</v>
      </c>
      <c r="G93" s="224" t="s">
        <v>231</v>
      </c>
      <c r="H93" s="225">
        <v>240</v>
      </c>
      <c r="I93" s="226"/>
      <c r="J93" s="227">
        <f>ROUND(I93*H93,2)</f>
        <v>0</v>
      </c>
      <c r="K93" s="223" t="s">
        <v>232</v>
      </c>
      <c r="L93" s="72"/>
      <c r="M93" s="228" t="s">
        <v>22</v>
      </c>
      <c r="N93" s="229" t="s">
        <v>45</v>
      </c>
      <c r="O93" s="47"/>
      <c r="P93" s="230">
        <f>O93*H93</f>
        <v>0</v>
      </c>
      <c r="Q93" s="230">
        <v>0</v>
      </c>
      <c r="R93" s="230">
        <f>Q93*H93</f>
        <v>0</v>
      </c>
      <c r="S93" s="230">
        <v>0</v>
      </c>
      <c r="T93" s="231">
        <f>S93*H93</f>
        <v>0</v>
      </c>
      <c r="AR93" s="24" t="s">
        <v>183</v>
      </c>
      <c r="AT93" s="24" t="s">
        <v>166</v>
      </c>
      <c r="AU93" s="24" t="s">
        <v>83</v>
      </c>
      <c r="AY93" s="24" t="s">
        <v>163</v>
      </c>
      <c r="BE93" s="232">
        <f>IF(N93="základní",J93,0)</f>
        <v>0</v>
      </c>
      <c r="BF93" s="232">
        <f>IF(N93="snížená",J93,0)</f>
        <v>0</v>
      </c>
      <c r="BG93" s="232">
        <f>IF(N93="zákl. přenesená",J93,0)</f>
        <v>0</v>
      </c>
      <c r="BH93" s="232">
        <f>IF(N93="sníž. přenesená",J93,0)</f>
        <v>0</v>
      </c>
      <c r="BI93" s="232">
        <f>IF(N93="nulová",J93,0)</f>
        <v>0</v>
      </c>
      <c r="BJ93" s="24" t="s">
        <v>24</v>
      </c>
      <c r="BK93" s="232">
        <f>ROUND(I93*H93,2)</f>
        <v>0</v>
      </c>
      <c r="BL93" s="24" t="s">
        <v>183</v>
      </c>
      <c r="BM93" s="24" t="s">
        <v>1568</v>
      </c>
    </row>
    <row r="94" s="1" customFormat="1" ht="38.25" customHeight="1">
      <c r="B94" s="46"/>
      <c r="C94" s="221" t="s">
        <v>162</v>
      </c>
      <c r="D94" s="221" t="s">
        <v>166</v>
      </c>
      <c r="E94" s="222" t="s">
        <v>1427</v>
      </c>
      <c r="F94" s="223" t="s">
        <v>1428</v>
      </c>
      <c r="G94" s="224" t="s">
        <v>273</v>
      </c>
      <c r="H94" s="225">
        <v>76.450000000000003</v>
      </c>
      <c r="I94" s="226"/>
      <c r="J94" s="227">
        <f>ROUND(I94*H94,2)</f>
        <v>0</v>
      </c>
      <c r="K94" s="223" t="s">
        <v>232</v>
      </c>
      <c r="L94" s="72"/>
      <c r="M94" s="228" t="s">
        <v>22</v>
      </c>
      <c r="N94" s="229" t="s">
        <v>45</v>
      </c>
      <c r="O94" s="47"/>
      <c r="P94" s="230">
        <f>O94*H94</f>
        <v>0</v>
      </c>
      <c r="Q94" s="230">
        <v>0</v>
      </c>
      <c r="R94" s="230">
        <f>Q94*H94</f>
        <v>0</v>
      </c>
      <c r="S94" s="230">
        <v>0</v>
      </c>
      <c r="T94" s="231">
        <f>S94*H94</f>
        <v>0</v>
      </c>
      <c r="AR94" s="24" t="s">
        <v>183</v>
      </c>
      <c r="AT94" s="24" t="s">
        <v>166</v>
      </c>
      <c r="AU94" s="24" t="s">
        <v>83</v>
      </c>
      <c r="AY94" s="24" t="s">
        <v>163</v>
      </c>
      <c r="BE94" s="232">
        <f>IF(N94="základní",J94,0)</f>
        <v>0</v>
      </c>
      <c r="BF94" s="232">
        <f>IF(N94="snížená",J94,0)</f>
        <v>0</v>
      </c>
      <c r="BG94" s="232">
        <f>IF(N94="zákl. přenesená",J94,0)</f>
        <v>0</v>
      </c>
      <c r="BH94" s="232">
        <f>IF(N94="sníž. přenesená",J94,0)</f>
        <v>0</v>
      </c>
      <c r="BI94" s="232">
        <f>IF(N94="nulová",J94,0)</f>
        <v>0</v>
      </c>
      <c r="BJ94" s="24" t="s">
        <v>24</v>
      </c>
      <c r="BK94" s="232">
        <f>ROUND(I94*H94,2)</f>
        <v>0</v>
      </c>
      <c r="BL94" s="24" t="s">
        <v>183</v>
      </c>
      <c r="BM94" s="24" t="s">
        <v>1569</v>
      </c>
    </row>
    <row r="95" s="1" customFormat="1">
      <c r="B95" s="46"/>
      <c r="C95" s="74"/>
      <c r="D95" s="235" t="s">
        <v>234</v>
      </c>
      <c r="E95" s="74"/>
      <c r="F95" s="259" t="s">
        <v>1333</v>
      </c>
      <c r="G95" s="74"/>
      <c r="H95" s="74"/>
      <c r="I95" s="191"/>
      <c r="J95" s="74"/>
      <c r="K95" s="74"/>
      <c r="L95" s="72"/>
      <c r="M95" s="260"/>
      <c r="N95" s="47"/>
      <c r="O95" s="47"/>
      <c r="P95" s="47"/>
      <c r="Q95" s="47"/>
      <c r="R95" s="47"/>
      <c r="S95" s="47"/>
      <c r="T95" s="95"/>
      <c r="AT95" s="24" t="s">
        <v>234</v>
      </c>
      <c r="AU95" s="24" t="s">
        <v>83</v>
      </c>
    </row>
    <row r="96" s="11" customFormat="1">
      <c r="B96" s="233"/>
      <c r="C96" s="234"/>
      <c r="D96" s="235" t="s">
        <v>173</v>
      </c>
      <c r="E96" s="234"/>
      <c r="F96" s="237" t="s">
        <v>1570</v>
      </c>
      <c r="G96" s="234"/>
      <c r="H96" s="238">
        <v>76.450000000000003</v>
      </c>
      <c r="I96" s="239"/>
      <c r="J96" s="234"/>
      <c r="K96" s="234"/>
      <c r="L96" s="240"/>
      <c r="M96" s="241"/>
      <c r="N96" s="242"/>
      <c r="O96" s="242"/>
      <c r="P96" s="242"/>
      <c r="Q96" s="242"/>
      <c r="R96" s="242"/>
      <c r="S96" s="242"/>
      <c r="T96" s="243"/>
      <c r="AT96" s="244" t="s">
        <v>173</v>
      </c>
      <c r="AU96" s="244" t="s">
        <v>83</v>
      </c>
      <c r="AV96" s="11" t="s">
        <v>83</v>
      </c>
      <c r="AW96" s="11" t="s">
        <v>6</v>
      </c>
      <c r="AX96" s="11" t="s">
        <v>24</v>
      </c>
      <c r="AY96" s="244" t="s">
        <v>163</v>
      </c>
    </row>
    <row r="97" s="1" customFormat="1" ht="38.25" customHeight="1">
      <c r="B97" s="46"/>
      <c r="C97" s="221" t="s">
        <v>192</v>
      </c>
      <c r="D97" s="221" t="s">
        <v>166</v>
      </c>
      <c r="E97" s="222" t="s">
        <v>302</v>
      </c>
      <c r="F97" s="223" t="s">
        <v>303</v>
      </c>
      <c r="G97" s="224" t="s">
        <v>273</v>
      </c>
      <c r="H97" s="225">
        <v>139</v>
      </c>
      <c r="I97" s="226"/>
      <c r="J97" s="227">
        <f>ROUND(I97*H97,2)</f>
        <v>0</v>
      </c>
      <c r="K97" s="223" t="s">
        <v>232</v>
      </c>
      <c r="L97" s="72"/>
      <c r="M97" s="228" t="s">
        <v>22</v>
      </c>
      <c r="N97" s="229" t="s">
        <v>45</v>
      </c>
      <c r="O97" s="47"/>
      <c r="P97" s="230">
        <f>O97*H97</f>
        <v>0</v>
      </c>
      <c r="Q97" s="230">
        <v>0</v>
      </c>
      <c r="R97" s="230">
        <f>Q97*H97</f>
        <v>0</v>
      </c>
      <c r="S97" s="230">
        <v>0</v>
      </c>
      <c r="T97" s="231">
        <f>S97*H97</f>
        <v>0</v>
      </c>
      <c r="AR97" s="24" t="s">
        <v>183</v>
      </c>
      <c r="AT97" s="24" t="s">
        <v>166</v>
      </c>
      <c r="AU97" s="24" t="s">
        <v>83</v>
      </c>
      <c r="AY97" s="24" t="s">
        <v>163</v>
      </c>
      <c r="BE97" s="232">
        <f>IF(N97="základní",J97,0)</f>
        <v>0</v>
      </c>
      <c r="BF97" s="232">
        <f>IF(N97="snížená",J97,0)</f>
        <v>0</v>
      </c>
      <c r="BG97" s="232">
        <f>IF(N97="zákl. přenesená",J97,0)</f>
        <v>0</v>
      </c>
      <c r="BH97" s="232">
        <f>IF(N97="sníž. přenesená",J97,0)</f>
        <v>0</v>
      </c>
      <c r="BI97" s="232">
        <f>IF(N97="nulová",J97,0)</f>
        <v>0</v>
      </c>
      <c r="BJ97" s="24" t="s">
        <v>24</v>
      </c>
      <c r="BK97" s="232">
        <f>ROUND(I97*H97,2)</f>
        <v>0</v>
      </c>
      <c r="BL97" s="24" t="s">
        <v>183</v>
      </c>
      <c r="BM97" s="24" t="s">
        <v>1571</v>
      </c>
    </row>
    <row r="98" s="1" customFormat="1">
      <c r="B98" s="46"/>
      <c r="C98" s="74"/>
      <c r="D98" s="235" t="s">
        <v>234</v>
      </c>
      <c r="E98" s="74"/>
      <c r="F98" s="259" t="s">
        <v>298</v>
      </c>
      <c r="G98" s="74"/>
      <c r="H98" s="74"/>
      <c r="I98" s="191"/>
      <c r="J98" s="74"/>
      <c r="K98" s="74"/>
      <c r="L98" s="72"/>
      <c r="M98" s="260"/>
      <c r="N98" s="47"/>
      <c r="O98" s="47"/>
      <c r="P98" s="47"/>
      <c r="Q98" s="47"/>
      <c r="R98" s="47"/>
      <c r="S98" s="47"/>
      <c r="T98" s="95"/>
      <c r="AT98" s="24" t="s">
        <v>234</v>
      </c>
      <c r="AU98" s="24" t="s">
        <v>83</v>
      </c>
    </row>
    <row r="99" s="1" customFormat="1" ht="51" customHeight="1">
      <c r="B99" s="46"/>
      <c r="C99" s="221" t="s">
        <v>199</v>
      </c>
      <c r="D99" s="221" t="s">
        <v>166</v>
      </c>
      <c r="E99" s="222" t="s">
        <v>307</v>
      </c>
      <c r="F99" s="223" t="s">
        <v>308</v>
      </c>
      <c r="G99" s="224" t="s">
        <v>273</v>
      </c>
      <c r="H99" s="225">
        <v>1390</v>
      </c>
      <c r="I99" s="226"/>
      <c r="J99" s="227">
        <f>ROUND(I99*H99,2)</f>
        <v>0</v>
      </c>
      <c r="K99" s="223" t="s">
        <v>232</v>
      </c>
      <c r="L99" s="72"/>
      <c r="M99" s="228" t="s">
        <v>22</v>
      </c>
      <c r="N99" s="229" t="s">
        <v>45</v>
      </c>
      <c r="O99" s="47"/>
      <c r="P99" s="230">
        <f>O99*H99</f>
        <v>0</v>
      </c>
      <c r="Q99" s="230">
        <v>0</v>
      </c>
      <c r="R99" s="230">
        <f>Q99*H99</f>
        <v>0</v>
      </c>
      <c r="S99" s="230">
        <v>0</v>
      </c>
      <c r="T99" s="231">
        <f>S99*H99</f>
        <v>0</v>
      </c>
      <c r="AR99" s="24" t="s">
        <v>183</v>
      </c>
      <c r="AT99" s="24" t="s">
        <v>166</v>
      </c>
      <c r="AU99" s="24" t="s">
        <v>83</v>
      </c>
      <c r="AY99" s="24" t="s">
        <v>163</v>
      </c>
      <c r="BE99" s="232">
        <f>IF(N99="základní",J99,0)</f>
        <v>0</v>
      </c>
      <c r="BF99" s="232">
        <f>IF(N99="snížená",J99,0)</f>
        <v>0</v>
      </c>
      <c r="BG99" s="232">
        <f>IF(N99="zákl. přenesená",J99,0)</f>
        <v>0</v>
      </c>
      <c r="BH99" s="232">
        <f>IF(N99="sníž. přenesená",J99,0)</f>
        <v>0</v>
      </c>
      <c r="BI99" s="232">
        <f>IF(N99="nulová",J99,0)</f>
        <v>0</v>
      </c>
      <c r="BJ99" s="24" t="s">
        <v>24</v>
      </c>
      <c r="BK99" s="232">
        <f>ROUND(I99*H99,2)</f>
        <v>0</v>
      </c>
      <c r="BL99" s="24" t="s">
        <v>183</v>
      </c>
      <c r="BM99" s="24" t="s">
        <v>1572</v>
      </c>
    </row>
    <row r="100" s="1" customFormat="1">
      <c r="B100" s="46"/>
      <c r="C100" s="74"/>
      <c r="D100" s="235" t="s">
        <v>234</v>
      </c>
      <c r="E100" s="74"/>
      <c r="F100" s="259" t="s">
        <v>298</v>
      </c>
      <c r="G100" s="74"/>
      <c r="H100" s="74"/>
      <c r="I100" s="191"/>
      <c r="J100" s="74"/>
      <c r="K100" s="74"/>
      <c r="L100" s="72"/>
      <c r="M100" s="260"/>
      <c r="N100" s="47"/>
      <c r="O100" s="47"/>
      <c r="P100" s="47"/>
      <c r="Q100" s="47"/>
      <c r="R100" s="47"/>
      <c r="S100" s="47"/>
      <c r="T100" s="95"/>
      <c r="AT100" s="24" t="s">
        <v>234</v>
      </c>
      <c r="AU100" s="24" t="s">
        <v>83</v>
      </c>
    </row>
    <row r="101" s="11" customFormat="1">
      <c r="B101" s="233"/>
      <c r="C101" s="234"/>
      <c r="D101" s="235" t="s">
        <v>173</v>
      </c>
      <c r="E101" s="234"/>
      <c r="F101" s="237" t="s">
        <v>1573</v>
      </c>
      <c r="G101" s="234"/>
      <c r="H101" s="238">
        <v>1390</v>
      </c>
      <c r="I101" s="239"/>
      <c r="J101" s="234"/>
      <c r="K101" s="234"/>
      <c r="L101" s="240"/>
      <c r="M101" s="241"/>
      <c r="N101" s="242"/>
      <c r="O101" s="242"/>
      <c r="P101" s="242"/>
      <c r="Q101" s="242"/>
      <c r="R101" s="242"/>
      <c r="S101" s="242"/>
      <c r="T101" s="243"/>
      <c r="AT101" s="244" t="s">
        <v>173</v>
      </c>
      <c r="AU101" s="244" t="s">
        <v>83</v>
      </c>
      <c r="AV101" s="11" t="s">
        <v>83</v>
      </c>
      <c r="AW101" s="11" t="s">
        <v>6</v>
      </c>
      <c r="AX101" s="11" t="s">
        <v>24</v>
      </c>
      <c r="AY101" s="244" t="s">
        <v>163</v>
      </c>
    </row>
    <row r="102" s="1" customFormat="1" ht="16.5" customHeight="1">
      <c r="B102" s="46"/>
      <c r="C102" s="221" t="s">
        <v>204</v>
      </c>
      <c r="D102" s="221" t="s">
        <v>166</v>
      </c>
      <c r="E102" s="222" t="s">
        <v>318</v>
      </c>
      <c r="F102" s="223" t="s">
        <v>319</v>
      </c>
      <c r="G102" s="224" t="s">
        <v>273</v>
      </c>
      <c r="H102" s="225">
        <v>139</v>
      </c>
      <c r="I102" s="226"/>
      <c r="J102" s="227">
        <f>ROUND(I102*H102,2)</f>
        <v>0</v>
      </c>
      <c r="K102" s="223" t="s">
        <v>232</v>
      </c>
      <c r="L102" s="72"/>
      <c r="M102" s="228" t="s">
        <v>22</v>
      </c>
      <c r="N102" s="229" t="s">
        <v>45</v>
      </c>
      <c r="O102" s="47"/>
      <c r="P102" s="230">
        <f>O102*H102</f>
        <v>0</v>
      </c>
      <c r="Q102" s="230">
        <v>0</v>
      </c>
      <c r="R102" s="230">
        <f>Q102*H102</f>
        <v>0</v>
      </c>
      <c r="S102" s="230">
        <v>0</v>
      </c>
      <c r="T102" s="231">
        <f>S102*H102</f>
        <v>0</v>
      </c>
      <c r="AR102" s="24" t="s">
        <v>183</v>
      </c>
      <c r="AT102" s="24" t="s">
        <v>166</v>
      </c>
      <c r="AU102" s="24" t="s">
        <v>83</v>
      </c>
      <c r="AY102" s="24" t="s">
        <v>163</v>
      </c>
      <c r="BE102" s="232">
        <f>IF(N102="základní",J102,0)</f>
        <v>0</v>
      </c>
      <c r="BF102" s="232">
        <f>IF(N102="snížená",J102,0)</f>
        <v>0</v>
      </c>
      <c r="BG102" s="232">
        <f>IF(N102="zákl. přenesená",J102,0)</f>
        <v>0</v>
      </c>
      <c r="BH102" s="232">
        <f>IF(N102="sníž. přenesená",J102,0)</f>
        <v>0</v>
      </c>
      <c r="BI102" s="232">
        <f>IF(N102="nulová",J102,0)</f>
        <v>0</v>
      </c>
      <c r="BJ102" s="24" t="s">
        <v>24</v>
      </c>
      <c r="BK102" s="232">
        <f>ROUND(I102*H102,2)</f>
        <v>0</v>
      </c>
      <c r="BL102" s="24" t="s">
        <v>183</v>
      </c>
      <c r="BM102" s="24" t="s">
        <v>1574</v>
      </c>
    </row>
    <row r="103" s="1" customFormat="1">
      <c r="B103" s="46"/>
      <c r="C103" s="74"/>
      <c r="D103" s="235" t="s">
        <v>234</v>
      </c>
      <c r="E103" s="74"/>
      <c r="F103" s="259" t="s">
        <v>321</v>
      </c>
      <c r="G103" s="74"/>
      <c r="H103" s="74"/>
      <c r="I103" s="191"/>
      <c r="J103" s="74"/>
      <c r="K103" s="74"/>
      <c r="L103" s="72"/>
      <c r="M103" s="260"/>
      <c r="N103" s="47"/>
      <c r="O103" s="47"/>
      <c r="P103" s="47"/>
      <c r="Q103" s="47"/>
      <c r="R103" s="47"/>
      <c r="S103" s="47"/>
      <c r="T103" s="95"/>
      <c r="AT103" s="24" t="s">
        <v>234</v>
      </c>
      <c r="AU103" s="24" t="s">
        <v>83</v>
      </c>
    </row>
    <row r="104" s="1" customFormat="1" ht="16.5" customHeight="1">
      <c r="B104" s="46"/>
      <c r="C104" s="221" t="s">
        <v>213</v>
      </c>
      <c r="D104" s="221" t="s">
        <v>166</v>
      </c>
      <c r="E104" s="222" t="s">
        <v>325</v>
      </c>
      <c r="F104" s="223" t="s">
        <v>326</v>
      </c>
      <c r="G104" s="224" t="s">
        <v>327</v>
      </c>
      <c r="H104" s="225">
        <v>264.10000000000002</v>
      </c>
      <c r="I104" s="226"/>
      <c r="J104" s="227">
        <f>ROUND(I104*H104,2)</f>
        <v>0</v>
      </c>
      <c r="K104" s="223" t="s">
        <v>232</v>
      </c>
      <c r="L104" s="72"/>
      <c r="M104" s="228" t="s">
        <v>22</v>
      </c>
      <c r="N104" s="229" t="s">
        <v>45</v>
      </c>
      <c r="O104" s="47"/>
      <c r="P104" s="230">
        <f>O104*H104</f>
        <v>0</v>
      </c>
      <c r="Q104" s="230">
        <v>0</v>
      </c>
      <c r="R104" s="230">
        <f>Q104*H104</f>
        <v>0</v>
      </c>
      <c r="S104" s="230">
        <v>0</v>
      </c>
      <c r="T104" s="231">
        <f>S104*H104</f>
        <v>0</v>
      </c>
      <c r="AR104" s="24" t="s">
        <v>183</v>
      </c>
      <c r="AT104" s="24" t="s">
        <v>166</v>
      </c>
      <c r="AU104" s="24" t="s">
        <v>83</v>
      </c>
      <c r="AY104" s="24" t="s">
        <v>163</v>
      </c>
      <c r="BE104" s="232">
        <f>IF(N104="základní",J104,0)</f>
        <v>0</v>
      </c>
      <c r="BF104" s="232">
        <f>IF(N104="snížená",J104,0)</f>
        <v>0</v>
      </c>
      <c r="BG104" s="232">
        <f>IF(N104="zákl. přenesená",J104,0)</f>
        <v>0</v>
      </c>
      <c r="BH104" s="232">
        <f>IF(N104="sníž. přenesená",J104,0)</f>
        <v>0</v>
      </c>
      <c r="BI104" s="232">
        <f>IF(N104="nulová",J104,0)</f>
        <v>0</v>
      </c>
      <c r="BJ104" s="24" t="s">
        <v>24</v>
      </c>
      <c r="BK104" s="232">
        <f>ROUND(I104*H104,2)</f>
        <v>0</v>
      </c>
      <c r="BL104" s="24" t="s">
        <v>183</v>
      </c>
      <c r="BM104" s="24" t="s">
        <v>1575</v>
      </c>
    </row>
    <row r="105" s="1" customFormat="1">
      <c r="B105" s="46"/>
      <c r="C105" s="74"/>
      <c r="D105" s="235" t="s">
        <v>234</v>
      </c>
      <c r="E105" s="74"/>
      <c r="F105" s="259" t="s">
        <v>321</v>
      </c>
      <c r="G105" s="74"/>
      <c r="H105" s="74"/>
      <c r="I105" s="191"/>
      <c r="J105" s="74"/>
      <c r="K105" s="74"/>
      <c r="L105" s="72"/>
      <c r="M105" s="260"/>
      <c r="N105" s="47"/>
      <c r="O105" s="47"/>
      <c r="P105" s="47"/>
      <c r="Q105" s="47"/>
      <c r="R105" s="47"/>
      <c r="S105" s="47"/>
      <c r="T105" s="95"/>
      <c r="AT105" s="24" t="s">
        <v>234</v>
      </c>
      <c r="AU105" s="24" t="s">
        <v>83</v>
      </c>
    </row>
    <row r="106" s="11" customFormat="1">
      <c r="B106" s="233"/>
      <c r="C106" s="234"/>
      <c r="D106" s="235" t="s">
        <v>173</v>
      </c>
      <c r="E106" s="234"/>
      <c r="F106" s="237" t="s">
        <v>1576</v>
      </c>
      <c r="G106" s="234"/>
      <c r="H106" s="238">
        <v>264.10000000000002</v>
      </c>
      <c r="I106" s="239"/>
      <c r="J106" s="234"/>
      <c r="K106" s="234"/>
      <c r="L106" s="240"/>
      <c r="M106" s="241"/>
      <c r="N106" s="242"/>
      <c r="O106" s="242"/>
      <c r="P106" s="242"/>
      <c r="Q106" s="242"/>
      <c r="R106" s="242"/>
      <c r="S106" s="242"/>
      <c r="T106" s="243"/>
      <c r="AT106" s="244" t="s">
        <v>173</v>
      </c>
      <c r="AU106" s="244" t="s">
        <v>83</v>
      </c>
      <c r="AV106" s="11" t="s">
        <v>83</v>
      </c>
      <c r="AW106" s="11" t="s">
        <v>6</v>
      </c>
      <c r="AX106" s="11" t="s">
        <v>24</v>
      </c>
      <c r="AY106" s="244" t="s">
        <v>163</v>
      </c>
    </row>
    <row r="107" s="1" customFormat="1" ht="25.5" customHeight="1">
      <c r="B107" s="46"/>
      <c r="C107" s="221" t="s">
        <v>29</v>
      </c>
      <c r="D107" s="221" t="s">
        <v>166</v>
      </c>
      <c r="E107" s="222" t="s">
        <v>1340</v>
      </c>
      <c r="F107" s="223" t="s">
        <v>1341</v>
      </c>
      <c r="G107" s="224" t="s">
        <v>273</v>
      </c>
      <c r="H107" s="225">
        <v>66</v>
      </c>
      <c r="I107" s="226"/>
      <c r="J107" s="227">
        <f>ROUND(I107*H107,2)</f>
        <v>0</v>
      </c>
      <c r="K107" s="223" t="s">
        <v>232</v>
      </c>
      <c r="L107" s="72"/>
      <c r="M107" s="228" t="s">
        <v>22</v>
      </c>
      <c r="N107" s="229" t="s">
        <v>45</v>
      </c>
      <c r="O107" s="47"/>
      <c r="P107" s="230">
        <f>O107*H107</f>
        <v>0</v>
      </c>
      <c r="Q107" s="230">
        <v>0</v>
      </c>
      <c r="R107" s="230">
        <f>Q107*H107</f>
        <v>0</v>
      </c>
      <c r="S107" s="230">
        <v>0</v>
      </c>
      <c r="T107" s="231">
        <f>S107*H107</f>
        <v>0</v>
      </c>
      <c r="AR107" s="24" t="s">
        <v>183</v>
      </c>
      <c r="AT107" s="24" t="s">
        <v>166</v>
      </c>
      <c r="AU107" s="24" t="s">
        <v>83</v>
      </c>
      <c r="AY107" s="24" t="s">
        <v>163</v>
      </c>
      <c r="BE107" s="232">
        <f>IF(N107="základní",J107,0)</f>
        <v>0</v>
      </c>
      <c r="BF107" s="232">
        <f>IF(N107="snížená",J107,0)</f>
        <v>0</v>
      </c>
      <c r="BG107" s="232">
        <f>IF(N107="zákl. přenesená",J107,0)</f>
        <v>0</v>
      </c>
      <c r="BH107" s="232">
        <f>IF(N107="sníž. přenesená",J107,0)</f>
        <v>0</v>
      </c>
      <c r="BI107" s="232">
        <f>IF(N107="nulová",J107,0)</f>
        <v>0</v>
      </c>
      <c r="BJ107" s="24" t="s">
        <v>24</v>
      </c>
      <c r="BK107" s="232">
        <f>ROUND(I107*H107,2)</f>
        <v>0</v>
      </c>
      <c r="BL107" s="24" t="s">
        <v>183</v>
      </c>
      <c r="BM107" s="24" t="s">
        <v>1577</v>
      </c>
    </row>
    <row r="108" s="1" customFormat="1">
      <c r="B108" s="46"/>
      <c r="C108" s="74"/>
      <c r="D108" s="235" t="s">
        <v>234</v>
      </c>
      <c r="E108" s="74"/>
      <c r="F108" s="259" t="s">
        <v>1343</v>
      </c>
      <c r="G108" s="74"/>
      <c r="H108" s="74"/>
      <c r="I108" s="191"/>
      <c r="J108" s="74"/>
      <c r="K108" s="74"/>
      <c r="L108" s="72"/>
      <c r="M108" s="260"/>
      <c r="N108" s="47"/>
      <c r="O108" s="47"/>
      <c r="P108" s="47"/>
      <c r="Q108" s="47"/>
      <c r="R108" s="47"/>
      <c r="S108" s="47"/>
      <c r="T108" s="95"/>
      <c r="AT108" s="24" t="s">
        <v>234</v>
      </c>
      <c r="AU108" s="24" t="s">
        <v>83</v>
      </c>
    </row>
    <row r="109" s="1" customFormat="1" ht="16.5" customHeight="1">
      <c r="B109" s="46"/>
      <c r="C109" s="272" t="s">
        <v>282</v>
      </c>
      <c r="D109" s="272" t="s">
        <v>344</v>
      </c>
      <c r="E109" s="273" t="s">
        <v>1344</v>
      </c>
      <c r="F109" s="274" t="s">
        <v>1345</v>
      </c>
      <c r="G109" s="275" t="s">
        <v>327</v>
      </c>
      <c r="H109" s="276">
        <v>167.983</v>
      </c>
      <c r="I109" s="277"/>
      <c r="J109" s="278">
        <f>ROUND(I109*H109,2)</f>
        <v>0</v>
      </c>
      <c r="K109" s="274" t="s">
        <v>232</v>
      </c>
      <c r="L109" s="279"/>
      <c r="M109" s="280" t="s">
        <v>22</v>
      </c>
      <c r="N109" s="281" t="s">
        <v>45</v>
      </c>
      <c r="O109" s="47"/>
      <c r="P109" s="230">
        <f>O109*H109</f>
        <v>0</v>
      </c>
      <c r="Q109" s="230">
        <v>0</v>
      </c>
      <c r="R109" s="230">
        <f>Q109*H109</f>
        <v>0</v>
      </c>
      <c r="S109" s="230">
        <v>0</v>
      </c>
      <c r="T109" s="231">
        <f>S109*H109</f>
        <v>0</v>
      </c>
      <c r="AR109" s="24" t="s">
        <v>204</v>
      </c>
      <c r="AT109" s="24" t="s">
        <v>344</v>
      </c>
      <c r="AU109" s="24" t="s">
        <v>83</v>
      </c>
      <c r="AY109" s="24" t="s">
        <v>163</v>
      </c>
      <c r="BE109" s="232">
        <f>IF(N109="základní",J109,0)</f>
        <v>0</v>
      </c>
      <c r="BF109" s="232">
        <f>IF(N109="snížená",J109,0)</f>
        <v>0</v>
      </c>
      <c r="BG109" s="232">
        <f>IF(N109="zákl. přenesená",J109,0)</f>
        <v>0</v>
      </c>
      <c r="BH109" s="232">
        <f>IF(N109="sníž. přenesená",J109,0)</f>
        <v>0</v>
      </c>
      <c r="BI109" s="232">
        <f>IF(N109="nulová",J109,0)</f>
        <v>0</v>
      </c>
      <c r="BJ109" s="24" t="s">
        <v>24</v>
      </c>
      <c r="BK109" s="232">
        <f>ROUND(I109*H109,2)</f>
        <v>0</v>
      </c>
      <c r="BL109" s="24" t="s">
        <v>183</v>
      </c>
      <c r="BM109" s="24" t="s">
        <v>1578</v>
      </c>
    </row>
    <row r="110" s="1" customFormat="1">
      <c r="B110" s="46"/>
      <c r="C110" s="74"/>
      <c r="D110" s="235" t="s">
        <v>993</v>
      </c>
      <c r="E110" s="74"/>
      <c r="F110" s="259" t="s">
        <v>1347</v>
      </c>
      <c r="G110" s="74"/>
      <c r="H110" s="74"/>
      <c r="I110" s="191"/>
      <c r="J110" s="74"/>
      <c r="K110" s="74"/>
      <c r="L110" s="72"/>
      <c r="M110" s="260"/>
      <c r="N110" s="47"/>
      <c r="O110" s="47"/>
      <c r="P110" s="47"/>
      <c r="Q110" s="47"/>
      <c r="R110" s="47"/>
      <c r="S110" s="47"/>
      <c r="T110" s="95"/>
      <c r="AT110" s="24" t="s">
        <v>993</v>
      </c>
      <c r="AU110" s="24" t="s">
        <v>83</v>
      </c>
    </row>
    <row r="111" s="11" customFormat="1">
      <c r="B111" s="233"/>
      <c r="C111" s="234"/>
      <c r="D111" s="235" t="s">
        <v>173</v>
      </c>
      <c r="E111" s="236" t="s">
        <v>22</v>
      </c>
      <c r="F111" s="237" t="s">
        <v>1579</v>
      </c>
      <c r="G111" s="234"/>
      <c r="H111" s="238">
        <v>79.992000000000004</v>
      </c>
      <c r="I111" s="239"/>
      <c r="J111" s="234"/>
      <c r="K111" s="234"/>
      <c r="L111" s="240"/>
      <c r="M111" s="241"/>
      <c r="N111" s="242"/>
      <c r="O111" s="242"/>
      <c r="P111" s="242"/>
      <c r="Q111" s="242"/>
      <c r="R111" s="242"/>
      <c r="S111" s="242"/>
      <c r="T111" s="243"/>
      <c r="AT111" s="244" t="s">
        <v>173</v>
      </c>
      <c r="AU111" s="244" t="s">
        <v>83</v>
      </c>
      <c r="AV111" s="11" t="s">
        <v>83</v>
      </c>
      <c r="AW111" s="11" t="s">
        <v>37</v>
      </c>
      <c r="AX111" s="11" t="s">
        <v>24</v>
      </c>
      <c r="AY111" s="244" t="s">
        <v>163</v>
      </c>
    </row>
    <row r="112" s="11" customFormat="1">
      <c r="B112" s="233"/>
      <c r="C112" s="234"/>
      <c r="D112" s="235" t="s">
        <v>173</v>
      </c>
      <c r="E112" s="234"/>
      <c r="F112" s="237" t="s">
        <v>1580</v>
      </c>
      <c r="G112" s="234"/>
      <c r="H112" s="238">
        <v>167.983</v>
      </c>
      <c r="I112" s="239"/>
      <c r="J112" s="234"/>
      <c r="K112" s="234"/>
      <c r="L112" s="240"/>
      <c r="M112" s="241"/>
      <c r="N112" s="242"/>
      <c r="O112" s="242"/>
      <c r="P112" s="242"/>
      <c r="Q112" s="242"/>
      <c r="R112" s="242"/>
      <c r="S112" s="242"/>
      <c r="T112" s="243"/>
      <c r="AT112" s="244" t="s">
        <v>173</v>
      </c>
      <c r="AU112" s="244" t="s">
        <v>83</v>
      </c>
      <c r="AV112" s="11" t="s">
        <v>83</v>
      </c>
      <c r="AW112" s="11" t="s">
        <v>6</v>
      </c>
      <c r="AX112" s="11" t="s">
        <v>24</v>
      </c>
      <c r="AY112" s="244" t="s">
        <v>163</v>
      </c>
    </row>
    <row r="113" s="10" customFormat="1" ht="29.88" customHeight="1">
      <c r="B113" s="205"/>
      <c r="C113" s="206"/>
      <c r="D113" s="207" t="s">
        <v>73</v>
      </c>
      <c r="E113" s="219" t="s">
        <v>83</v>
      </c>
      <c r="F113" s="219" t="s">
        <v>909</v>
      </c>
      <c r="G113" s="206"/>
      <c r="H113" s="206"/>
      <c r="I113" s="209"/>
      <c r="J113" s="220">
        <f>BK113</f>
        <v>0</v>
      </c>
      <c r="K113" s="206"/>
      <c r="L113" s="211"/>
      <c r="M113" s="212"/>
      <c r="N113" s="213"/>
      <c r="O113" s="213"/>
      <c r="P113" s="214">
        <f>P114</f>
        <v>0</v>
      </c>
      <c r="Q113" s="213"/>
      <c r="R113" s="214">
        <f>R114</f>
        <v>11.942928</v>
      </c>
      <c r="S113" s="213"/>
      <c r="T113" s="215">
        <f>T114</f>
        <v>0</v>
      </c>
      <c r="AR113" s="216" t="s">
        <v>24</v>
      </c>
      <c r="AT113" s="217" t="s">
        <v>73</v>
      </c>
      <c r="AU113" s="217" t="s">
        <v>24</v>
      </c>
      <c r="AY113" s="216" t="s">
        <v>163</v>
      </c>
      <c r="BK113" s="218">
        <f>BK114</f>
        <v>0</v>
      </c>
    </row>
    <row r="114" s="1" customFormat="1" ht="38.25" customHeight="1">
      <c r="B114" s="46"/>
      <c r="C114" s="221" t="s">
        <v>286</v>
      </c>
      <c r="D114" s="221" t="s">
        <v>166</v>
      </c>
      <c r="E114" s="222" t="s">
        <v>1488</v>
      </c>
      <c r="F114" s="223" t="s">
        <v>1489</v>
      </c>
      <c r="G114" s="224" t="s">
        <v>261</v>
      </c>
      <c r="H114" s="225">
        <v>50.520000000000003</v>
      </c>
      <c r="I114" s="226"/>
      <c r="J114" s="227">
        <f>ROUND(I114*H114,2)</f>
        <v>0</v>
      </c>
      <c r="K114" s="223" t="s">
        <v>170</v>
      </c>
      <c r="L114" s="72"/>
      <c r="M114" s="228" t="s">
        <v>22</v>
      </c>
      <c r="N114" s="229" t="s">
        <v>45</v>
      </c>
      <c r="O114" s="47"/>
      <c r="P114" s="230">
        <f>O114*H114</f>
        <v>0</v>
      </c>
      <c r="Q114" s="230">
        <v>0.2364</v>
      </c>
      <c r="R114" s="230">
        <f>Q114*H114</f>
        <v>11.942928</v>
      </c>
      <c r="S114" s="230">
        <v>0</v>
      </c>
      <c r="T114" s="231">
        <f>S114*H114</f>
        <v>0</v>
      </c>
      <c r="AR114" s="24" t="s">
        <v>183</v>
      </c>
      <c r="AT114" s="24" t="s">
        <v>166</v>
      </c>
      <c r="AU114" s="24" t="s">
        <v>83</v>
      </c>
      <c r="AY114" s="24" t="s">
        <v>163</v>
      </c>
      <c r="BE114" s="232">
        <f>IF(N114="základní",J114,0)</f>
        <v>0</v>
      </c>
      <c r="BF114" s="232">
        <f>IF(N114="snížená",J114,0)</f>
        <v>0</v>
      </c>
      <c r="BG114" s="232">
        <f>IF(N114="zákl. přenesená",J114,0)</f>
        <v>0</v>
      </c>
      <c r="BH114" s="232">
        <f>IF(N114="sníž. přenesená",J114,0)</f>
        <v>0</v>
      </c>
      <c r="BI114" s="232">
        <f>IF(N114="nulová",J114,0)</f>
        <v>0</v>
      </c>
      <c r="BJ114" s="24" t="s">
        <v>24</v>
      </c>
      <c r="BK114" s="232">
        <f>ROUND(I114*H114,2)</f>
        <v>0</v>
      </c>
      <c r="BL114" s="24" t="s">
        <v>183</v>
      </c>
      <c r="BM114" s="24" t="s">
        <v>1581</v>
      </c>
    </row>
    <row r="115" s="10" customFormat="1" ht="29.88" customHeight="1">
      <c r="B115" s="205"/>
      <c r="C115" s="206"/>
      <c r="D115" s="207" t="s">
        <v>73</v>
      </c>
      <c r="E115" s="219" t="s">
        <v>178</v>
      </c>
      <c r="F115" s="219" t="s">
        <v>933</v>
      </c>
      <c r="G115" s="206"/>
      <c r="H115" s="206"/>
      <c r="I115" s="209"/>
      <c r="J115" s="220">
        <f>BK115</f>
        <v>0</v>
      </c>
      <c r="K115" s="206"/>
      <c r="L115" s="211"/>
      <c r="M115" s="212"/>
      <c r="N115" s="213"/>
      <c r="O115" s="213"/>
      <c r="P115" s="214">
        <f>SUM(P116:P117)</f>
        <v>0</v>
      </c>
      <c r="Q115" s="213"/>
      <c r="R115" s="214">
        <f>SUM(R116:R117)</f>
        <v>0</v>
      </c>
      <c r="S115" s="213"/>
      <c r="T115" s="215">
        <f>SUM(T116:T117)</f>
        <v>0</v>
      </c>
      <c r="AR115" s="216" t="s">
        <v>24</v>
      </c>
      <c r="AT115" s="217" t="s">
        <v>73</v>
      </c>
      <c r="AU115" s="217" t="s">
        <v>24</v>
      </c>
      <c r="AY115" s="216" t="s">
        <v>163</v>
      </c>
      <c r="BK115" s="218">
        <f>SUM(BK116:BK117)</f>
        <v>0</v>
      </c>
    </row>
    <row r="116" s="1" customFormat="1" ht="16.5" customHeight="1">
      <c r="B116" s="46"/>
      <c r="C116" s="221" t="s">
        <v>291</v>
      </c>
      <c r="D116" s="221" t="s">
        <v>166</v>
      </c>
      <c r="E116" s="222" t="s">
        <v>1359</v>
      </c>
      <c r="F116" s="223" t="s">
        <v>1360</v>
      </c>
      <c r="G116" s="224" t="s">
        <v>261</v>
      </c>
      <c r="H116" s="225">
        <v>50</v>
      </c>
      <c r="I116" s="226"/>
      <c r="J116" s="227">
        <f>ROUND(I116*H116,2)</f>
        <v>0</v>
      </c>
      <c r="K116" s="223" t="s">
        <v>232</v>
      </c>
      <c r="L116" s="72"/>
      <c r="M116" s="228" t="s">
        <v>22</v>
      </c>
      <c r="N116" s="229" t="s">
        <v>45</v>
      </c>
      <c r="O116" s="47"/>
      <c r="P116" s="230">
        <f>O116*H116</f>
        <v>0</v>
      </c>
      <c r="Q116" s="230">
        <v>0</v>
      </c>
      <c r="R116" s="230">
        <f>Q116*H116</f>
        <v>0</v>
      </c>
      <c r="S116" s="230">
        <v>0</v>
      </c>
      <c r="T116" s="231">
        <f>S116*H116</f>
        <v>0</v>
      </c>
      <c r="AR116" s="24" t="s">
        <v>183</v>
      </c>
      <c r="AT116" s="24" t="s">
        <v>166</v>
      </c>
      <c r="AU116" s="24" t="s">
        <v>83</v>
      </c>
      <c r="AY116" s="24" t="s">
        <v>163</v>
      </c>
      <c r="BE116" s="232">
        <f>IF(N116="základní",J116,0)</f>
        <v>0</v>
      </c>
      <c r="BF116" s="232">
        <f>IF(N116="snížená",J116,0)</f>
        <v>0</v>
      </c>
      <c r="BG116" s="232">
        <f>IF(N116="zákl. přenesená",J116,0)</f>
        <v>0</v>
      </c>
      <c r="BH116" s="232">
        <f>IF(N116="sníž. přenesená",J116,0)</f>
        <v>0</v>
      </c>
      <c r="BI116" s="232">
        <f>IF(N116="nulová",J116,0)</f>
        <v>0</v>
      </c>
      <c r="BJ116" s="24" t="s">
        <v>24</v>
      </c>
      <c r="BK116" s="232">
        <f>ROUND(I116*H116,2)</f>
        <v>0</v>
      </c>
      <c r="BL116" s="24" t="s">
        <v>183</v>
      </c>
      <c r="BM116" s="24" t="s">
        <v>1582</v>
      </c>
    </row>
    <row r="117" s="1" customFormat="1">
      <c r="B117" s="46"/>
      <c r="C117" s="74"/>
      <c r="D117" s="235" t="s">
        <v>234</v>
      </c>
      <c r="E117" s="74"/>
      <c r="F117" s="259" t="s">
        <v>1362</v>
      </c>
      <c r="G117" s="74"/>
      <c r="H117" s="74"/>
      <c r="I117" s="191"/>
      <c r="J117" s="74"/>
      <c r="K117" s="74"/>
      <c r="L117" s="72"/>
      <c r="M117" s="260"/>
      <c r="N117" s="47"/>
      <c r="O117" s="47"/>
      <c r="P117" s="47"/>
      <c r="Q117" s="47"/>
      <c r="R117" s="47"/>
      <c r="S117" s="47"/>
      <c r="T117" s="95"/>
      <c r="AT117" s="24" t="s">
        <v>234</v>
      </c>
      <c r="AU117" s="24" t="s">
        <v>83</v>
      </c>
    </row>
    <row r="118" s="10" customFormat="1" ht="29.88" customHeight="1">
      <c r="B118" s="205"/>
      <c r="C118" s="206"/>
      <c r="D118" s="207" t="s">
        <v>73</v>
      </c>
      <c r="E118" s="219" t="s">
        <v>183</v>
      </c>
      <c r="F118" s="219" t="s">
        <v>942</v>
      </c>
      <c r="G118" s="206"/>
      <c r="H118" s="206"/>
      <c r="I118" s="209"/>
      <c r="J118" s="220">
        <f>BK118</f>
        <v>0</v>
      </c>
      <c r="K118" s="206"/>
      <c r="L118" s="211"/>
      <c r="M118" s="212"/>
      <c r="N118" s="213"/>
      <c r="O118" s="213"/>
      <c r="P118" s="214">
        <f>SUM(P119:P125)</f>
        <v>0</v>
      </c>
      <c r="Q118" s="213"/>
      <c r="R118" s="214">
        <f>SUM(R119:R125)</f>
        <v>0</v>
      </c>
      <c r="S118" s="213"/>
      <c r="T118" s="215">
        <f>SUM(T119:T125)</f>
        <v>0</v>
      </c>
      <c r="AR118" s="216" t="s">
        <v>24</v>
      </c>
      <c r="AT118" s="217" t="s">
        <v>73</v>
      </c>
      <c r="AU118" s="217" t="s">
        <v>24</v>
      </c>
      <c r="AY118" s="216" t="s">
        <v>163</v>
      </c>
      <c r="BK118" s="218">
        <f>SUM(BK119:BK125)</f>
        <v>0</v>
      </c>
    </row>
    <row r="119" s="1" customFormat="1" ht="25.5" customHeight="1">
      <c r="B119" s="46"/>
      <c r="C119" s="221" t="s">
        <v>294</v>
      </c>
      <c r="D119" s="221" t="s">
        <v>166</v>
      </c>
      <c r="E119" s="222" t="s">
        <v>1363</v>
      </c>
      <c r="F119" s="223" t="s">
        <v>1364</v>
      </c>
      <c r="G119" s="224" t="s">
        <v>273</v>
      </c>
      <c r="H119" s="225">
        <v>7</v>
      </c>
      <c r="I119" s="226"/>
      <c r="J119" s="227">
        <f>ROUND(I119*H119,2)</f>
        <v>0</v>
      </c>
      <c r="K119" s="223" t="s">
        <v>232</v>
      </c>
      <c r="L119" s="72"/>
      <c r="M119" s="228" t="s">
        <v>22</v>
      </c>
      <c r="N119" s="229" t="s">
        <v>45</v>
      </c>
      <c r="O119" s="47"/>
      <c r="P119" s="230">
        <f>O119*H119</f>
        <v>0</v>
      </c>
      <c r="Q119" s="230">
        <v>0</v>
      </c>
      <c r="R119" s="230">
        <f>Q119*H119</f>
        <v>0</v>
      </c>
      <c r="S119" s="230">
        <v>0</v>
      </c>
      <c r="T119" s="231">
        <f>S119*H119</f>
        <v>0</v>
      </c>
      <c r="AR119" s="24" t="s">
        <v>183</v>
      </c>
      <c r="AT119" s="24" t="s">
        <v>166</v>
      </c>
      <c r="AU119" s="24" t="s">
        <v>83</v>
      </c>
      <c r="AY119" s="24" t="s">
        <v>163</v>
      </c>
      <c r="BE119" s="232">
        <f>IF(N119="základní",J119,0)</f>
        <v>0</v>
      </c>
      <c r="BF119" s="232">
        <f>IF(N119="snížená",J119,0)</f>
        <v>0</v>
      </c>
      <c r="BG119" s="232">
        <f>IF(N119="zákl. přenesená",J119,0)</f>
        <v>0</v>
      </c>
      <c r="BH119" s="232">
        <f>IF(N119="sníž. přenesená",J119,0)</f>
        <v>0</v>
      </c>
      <c r="BI119" s="232">
        <f>IF(N119="nulová",J119,0)</f>
        <v>0</v>
      </c>
      <c r="BJ119" s="24" t="s">
        <v>24</v>
      </c>
      <c r="BK119" s="232">
        <f>ROUND(I119*H119,2)</f>
        <v>0</v>
      </c>
      <c r="BL119" s="24" t="s">
        <v>183</v>
      </c>
      <c r="BM119" s="24" t="s">
        <v>1583</v>
      </c>
    </row>
    <row r="120" s="1" customFormat="1">
      <c r="B120" s="46"/>
      <c r="C120" s="74"/>
      <c r="D120" s="235" t="s">
        <v>234</v>
      </c>
      <c r="E120" s="74"/>
      <c r="F120" s="259" t="s">
        <v>1366</v>
      </c>
      <c r="G120" s="74"/>
      <c r="H120" s="74"/>
      <c r="I120" s="191"/>
      <c r="J120" s="74"/>
      <c r="K120" s="74"/>
      <c r="L120" s="72"/>
      <c r="M120" s="260"/>
      <c r="N120" s="47"/>
      <c r="O120" s="47"/>
      <c r="P120" s="47"/>
      <c r="Q120" s="47"/>
      <c r="R120" s="47"/>
      <c r="S120" s="47"/>
      <c r="T120" s="95"/>
      <c r="AT120" s="24" t="s">
        <v>234</v>
      </c>
      <c r="AU120" s="24" t="s">
        <v>83</v>
      </c>
    </row>
    <row r="121" s="1" customFormat="1" ht="25.5" customHeight="1">
      <c r="B121" s="46"/>
      <c r="C121" s="221" t="s">
        <v>10</v>
      </c>
      <c r="D121" s="221" t="s">
        <v>166</v>
      </c>
      <c r="E121" s="222" t="s">
        <v>1494</v>
      </c>
      <c r="F121" s="223" t="s">
        <v>1495</v>
      </c>
      <c r="G121" s="224" t="s">
        <v>273</v>
      </c>
      <c r="H121" s="225">
        <v>6</v>
      </c>
      <c r="I121" s="226"/>
      <c r="J121" s="227">
        <f>ROUND(I121*H121,2)</f>
        <v>0</v>
      </c>
      <c r="K121" s="223" t="s">
        <v>232</v>
      </c>
      <c r="L121" s="72"/>
      <c r="M121" s="228" t="s">
        <v>22</v>
      </c>
      <c r="N121" s="229" t="s">
        <v>45</v>
      </c>
      <c r="O121" s="47"/>
      <c r="P121" s="230">
        <f>O121*H121</f>
        <v>0</v>
      </c>
      <c r="Q121" s="230">
        <v>0</v>
      </c>
      <c r="R121" s="230">
        <f>Q121*H121</f>
        <v>0</v>
      </c>
      <c r="S121" s="230">
        <v>0</v>
      </c>
      <c r="T121" s="231">
        <f>S121*H121</f>
        <v>0</v>
      </c>
      <c r="AR121" s="24" t="s">
        <v>183</v>
      </c>
      <c r="AT121" s="24" t="s">
        <v>166</v>
      </c>
      <c r="AU121" s="24" t="s">
        <v>83</v>
      </c>
      <c r="AY121" s="24" t="s">
        <v>163</v>
      </c>
      <c r="BE121" s="232">
        <f>IF(N121="základní",J121,0)</f>
        <v>0</v>
      </c>
      <c r="BF121" s="232">
        <f>IF(N121="snížená",J121,0)</f>
        <v>0</v>
      </c>
      <c r="BG121" s="232">
        <f>IF(N121="zákl. přenesená",J121,0)</f>
        <v>0</v>
      </c>
      <c r="BH121" s="232">
        <f>IF(N121="sníž. přenesená",J121,0)</f>
        <v>0</v>
      </c>
      <c r="BI121" s="232">
        <f>IF(N121="nulová",J121,0)</f>
        <v>0</v>
      </c>
      <c r="BJ121" s="24" t="s">
        <v>24</v>
      </c>
      <c r="BK121" s="232">
        <f>ROUND(I121*H121,2)</f>
        <v>0</v>
      </c>
      <c r="BL121" s="24" t="s">
        <v>183</v>
      </c>
      <c r="BM121" s="24" t="s">
        <v>1584</v>
      </c>
    </row>
    <row r="122" s="1" customFormat="1">
      <c r="B122" s="46"/>
      <c r="C122" s="74"/>
      <c r="D122" s="235" t="s">
        <v>234</v>
      </c>
      <c r="E122" s="74"/>
      <c r="F122" s="259" t="s">
        <v>1497</v>
      </c>
      <c r="G122" s="74"/>
      <c r="H122" s="74"/>
      <c r="I122" s="191"/>
      <c r="J122" s="74"/>
      <c r="K122" s="74"/>
      <c r="L122" s="72"/>
      <c r="M122" s="260"/>
      <c r="N122" s="47"/>
      <c r="O122" s="47"/>
      <c r="P122" s="47"/>
      <c r="Q122" s="47"/>
      <c r="R122" s="47"/>
      <c r="S122" s="47"/>
      <c r="T122" s="95"/>
      <c r="AT122" s="24" t="s">
        <v>234</v>
      </c>
      <c r="AU122" s="24" t="s">
        <v>83</v>
      </c>
    </row>
    <row r="123" s="1" customFormat="1" ht="25.5" customHeight="1">
      <c r="B123" s="46"/>
      <c r="C123" s="221" t="s">
        <v>306</v>
      </c>
      <c r="D123" s="221" t="s">
        <v>166</v>
      </c>
      <c r="E123" s="222" t="s">
        <v>1498</v>
      </c>
      <c r="F123" s="223" t="s">
        <v>1499</v>
      </c>
      <c r="G123" s="224" t="s">
        <v>273</v>
      </c>
      <c r="H123" s="225">
        <v>0.27000000000000002</v>
      </c>
      <c r="I123" s="226"/>
      <c r="J123" s="227">
        <f>ROUND(I123*H123,2)</f>
        <v>0</v>
      </c>
      <c r="K123" s="223" t="s">
        <v>232</v>
      </c>
      <c r="L123" s="72"/>
      <c r="M123" s="228" t="s">
        <v>22</v>
      </c>
      <c r="N123" s="229" t="s">
        <v>45</v>
      </c>
      <c r="O123" s="47"/>
      <c r="P123" s="230">
        <f>O123*H123</f>
        <v>0</v>
      </c>
      <c r="Q123" s="230">
        <v>0</v>
      </c>
      <c r="R123" s="230">
        <f>Q123*H123</f>
        <v>0</v>
      </c>
      <c r="S123" s="230">
        <v>0</v>
      </c>
      <c r="T123" s="231">
        <f>S123*H123</f>
        <v>0</v>
      </c>
      <c r="AR123" s="24" t="s">
        <v>183</v>
      </c>
      <c r="AT123" s="24" t="s">
        <v>166</v>
      </c>
      <c r="AU123" s="24" t="s">
        <v>83</v>
      </c>
      <c r="AY123" s="24" t="s">
        <v>163</v>
      </c>
      <c r="BE123" s="232">
        <f>IF(N123="základní",J123,0)</f>
        <v>0</v>
      </c>
      <c r="BF123" s="232">
        <f>IF(N123="snížená",J123,0)</f>
        <v>0</v>
      </c>
      <c r="BG123" s="232">
        <f>IF(N123="zákl. přenesená",J123,0)</f>
        <v>0</v>
      </c>
      <c r="BH123" s="232">
        <f>IF(N123="sníž. přenesená",J123,0)</f>
        <v>0</v>
      </c>
      <c r="BI123" s="232">
        <f>IF(N123="nulová",J123,0)</f>
        <v>0</v>
      </c>
      <c r="BJ123" s="24" t="s">
        <v>24</v>
      </c>
      <c r="BK123" s="232">
        <f>ROUND(I123*H123,2)</f>
        <v>0</v>
      </c>
      <c r="BL123" s="24" t="s">
        <v>183</v>
      </c>
      <c r="BM123" s="24" t="s">
        <v>1585</v>
      </c>
    </row>
    <row r="124" s="1" customFormat="1">
      <c r="B124" s="46"/>
      <c r="C124" s="74"/>
      <c r="D124" s="235" t="s">
        <v>234</v>
      </c>
      <c r="E124" s="74"/>
      <c r="F124" s="259" t="s">
        <v>1497</v>
      </c>
      <c r="G124" s="74"/>
      <c r="H124" s="74"/>
      <c r="I124" s="191"/>
      <c r="J124" s="74"/>
      <c r="K124" s="74"/>
      <c r="L124" s="72"/>
      <c r="M124" s="260"/>
      <c r="N124" s="47"/>
      <c r="O124" s="47"/>
      <c r="P124" s="47"/>
      <c r="Q124" s="47"/>
      <c r="R124" s="47"/>
      <c r="S124" s="47"/>
      <c r="T124" s="95"/>
      <c r="AT124" s="24" t="s">
        <v>234</v>
      </c>
      <c r="AU124" s="24" t="s">
        <v>83</v>
      </c>
    </row>
    <row r="125" s="11" customFormat="1">
      <c r="B125" s="233"/>
      <c r="C125" s="234"/>
      <c r="D125" s="235" t="s">
        <v>173</v>
      </c>
      <c r="E125" s="236" t="s">
        <v>22</v>
      </c>
      <c r="F125" s="237" t="s">
        <v>1586</v>
      </c>
      <c r="G125" s="234"/>
      <c r="H125" s="238">
        <v>0.27000000000000002</v>
      </c>
      <c r="I125" s="239"/>
      <c r="J125" s="234"/>
      <c r="K125" s="234"/>
      <c r="L125" s="240"/>
      <c r="M125" s="241"/>
      <c r="N125" s="242"/>
      <c r="O125" s="242"/>
      <c r="P125" s="242"/>
      <c r="Q125" s="242"/>
      <c r="R125" s="242"/>
      <c r="S125" s="242"/>
      <c r="T125" s="243"/>
      <c r="AT125" s="244" t="s">
        <v>173</v>
      </c>
      <c r="AU125" s="244" t="s">
        <v>83</v>
      </c>
      <c r="AV125" s="11" t="s">
        <v>83</v>
      </c>
      <c r="AW125" s="11" t="s">
        <v>37</v>
      </c>
      <c r="AX125" s="11" t="s">
        <v>24</v>
      </c>
      <c r="AY125" s="244" t="s">
        <v>163</v>
      </c>
    </row>
    <row r="126" s="10" customFormat="1" ht="29.88" customHeight="1">
      <c r="B126" s="205"/>
      <c r="C126" s="206"/>
      <c r="D126" s="207" t="s">
        <v>73</v>
      </c>
      <c r="E126" s="219" t="s">
        <v>204</v>
      </c>
      <c r="F126" s="219" t="s">
        <v>436</v>
      </c>
      <c r="G126" s="206"/>
      <c r="H126" s="206"/>
      <c r="I126" s="209"/>
      <c r="J126" s="220">
        <f>BK126</f>
        <v>0</v>
      </c>
      <c r="K126" s="206"/>
      <c r="L126" s="211"/>
      <c r="M126" s="212"/>
      <c r="N126" s="213"/>
      <c r="O126" s="213"/>
      <c r="P126" s="214">
        <f>SUM(P127:P152)</f>
        <v>0</v>
      </c>
      <c r="Q126" s="213"/>
      <c r="R126" s="214">
        <f>SUM(R127:R152)</f>
        <v>10.461360000000001</v>
      </c>
      <c r="S126" s="213"/>
      <c r="T126" s="215">
        <f>SUM(T127:T152)</f>
        <v>0</v>
      </c>
      <c r="AR126" s="216" t="s">
        <v>24</v>
      </c>
      <c r="AT126" s="217" t="s">
        <v>73</v>
      </c>
      <c r="AU126" s="217" t="s">
        <v>24</v>
      </c>
      <c r="AY126" s="216" t="s">
        <v>163</v>
      </c>
      <c r="BK126" s="218">
        <f>SUM(BK127:BK152)</f>
        <v>0</v>
      </c>
    </row>
    <row r="127" s="1" customFormat="1" ht="25.5" customHeight="1">
      <c r="B127" s="46"/>
      <c r="C127" s="221" t="s">
        <v>311</v>
      </c>
      <c r="D127" s="221" t="s">
        <v>166</v>
      </c>
      <c r="E127" s="222" t="s">
        <v>1502</v>
      </c>
      <c r="F127" s="223" t="s">
        <v>1503</v>
      </c>
      <c r="G127" s="224" t="s">
        <v>261</v>
      </c>
      <c r="H127" s="225">
        <v>50</v>
      </c>
      <c r="I127" s="226"/>
      <c r="J127" s="227">
        <f>ROUND(I127*H127,2)</f>
        <v>0</v>
      </c>
      <c r="K127" s="223" t="s">
        <v>232</v>
      </c>
      <c r="L127" s="72"/>
      <c r="M127" s="228" t="s">
        <v>22</v>
      </c>
      <c r="N127" s="229" t="s">
        <v>45</v>
      </c>
      <c r="O127" s="47"/>
      <c r="P127" s="230">
        <f>O127*H127</f>
        <v>0</v>
      </c>
      <c r="Q127" s="230">
        <v>8.0000000000000007E-05</v>
      </c>
      <c r="R127" s="230">
        <f>Q127*H127</f>
        <v>0.0040000000000000001</v>
      </c>
      <c r="S127" s="230">
        <v>0</v>
      </c>
      <c r="T127" s="231">
        <f>S127*H127</f>
        <v>0</v>
      </c>
      <c r="AR127" s="24" t="s">
        <v>183</v>
      </c>
      <c r="AT127" s="24" t="s">
        <v>166</v>
      </c>
      <c r="AU127" s="24" t="s">
        <v>83</v>
      </c>
      <c r="AY127" s="24" t="s">
        <v>163</v>
      </c>
      <c r="BE127" s="232">
        <f>IF(N127="základní",J127,0)</f>
        <v>0</v>
      </c>
      <c r="BF127" s="232">
        <f>IF(N127="snížená",J127,0)</f>
        <v>0</v>
      </c>
      <c r="BG127" s="232">
        <f>IF(N127="zákl. přenesená",J127,0)</f>
        <v>0</v>
      </c>
      <c r="BH127" s="232">
        <f>IF(N127="sníž. přenesená",J127,0)</f>
        <v>0</v>
      </c>
      <c r="BI127" s="232">
        <f>IF(N127="nulová",J127,0)</f>
        <v>0</v>
      </c>
      <c r="BJ127" s="24" t="s">
        <v>24</v>
      </c>
      <c r="BK127" s="232">
        <f>ROUND(I127*H127,2)</f>
        <v>0</v>
      </c>
      <c r="BL127" s="24" t="s">
        <v>183</v>
      </c>
      <c r="BM127" s="24" t="s">
        <v>1587</v>
      </c>
    </row>
    <row r="128" s="1" customFormat="1">
      <c r="B128" s="46"/>
      <c r="C128" s="74"/>
      <c r="D128" s="235" t="s">
        <v>234</v>
      </c>
      <c r="E128" s="74"/>
      <c r="F128" s="259" t="s">
        <v>1505</v>
      </c>
      <c r="G128" s="74"/>
      <c r="H128" s="74"/>
      <c r="I128" s="191"/>
      <c r="J128" s="74"/>
      <c r="K128" s="74"/>
      <c r="L128" s="72"/>
      <c r="M128" s="260"/>
      <c r="N128" s="47"/>
      <c r="O128" s="47"/>
      <c r="P128" s="47"/>
      <c r="Q128" s="47"/>
      <c r="R128" s="47"/>
      <c r="S128" s="47"/>
      <c r="T128" s="95"/>
      <c r="AT128" s="24" t="s">
        <v>234</v>
      </c>
      <c r="AU128" s="24" t="s">
        <v>83</v>
      </c>
    </row>
    <row r="129" s="1" customFormat="1" ht="16.5" customHeight="1">
      <c r="B129" s="46"/>
      <c r="C129" s="272" t="s">
        <v>317</v>
      </c>
      <c r="D129" s="272" t="s">
        <v>344</v>
      </c>
      <c r="E129" s="273" t="s">
        <v>1506</v>
      </c>
      <c r="F129" s="274" t="s">
        <v>1507</v>
      </c>
      <c r="G129" s="275" t="s">
        <v>261</v>
      </c>
      <c r="H129" s="276">
        <v>50.75</v>
      </c>
      <c r="I129" s="277"/>
      <c r="J129" s="278">
        <f>ROUND(I129*H129,2)</f>
        <v>0</v>
      </c>
      <c r="K129" s="274" t="s">
        <v>232</v>
      </c>
      <c r="L129" s="279"/>
      <c r="M129" s="280" t="s">
        <v>22</v>
      </c>
      <c r="N129" s="281" t="s">
        <v>45</v>
      </c>
      <c r="O129" s="47"/>
      <c r="P129" s="230">
        <f>O129*H129</f>
        <v>0</v>
      </c>
      <c r="Q129" s="230">
        <v>0.10000000000000001</v>
      </c>
      <c r="R129" s="230">
        <f>Q129*H129</f>
        <v>5.0750000000000002</v>
      </c>
      <c r="S129" s="230">
        <v>0</v>
      </c>
      <c r="T129" s="231">
        <f>S129*H129</f>
        <v>0</v>
      </c>
      <c r="AR129" s="24" t="s">
        <v>204</v>
      </c>
      <c r="AT129" s="24" t="s">
        <v>344</v>
      </c>
      <c r="AU129" s="24" t="s">
        <v>83</v>
      </c>
      <c r="AY129" s="24" t="s">
        <v>163</v>
      </c>
      <c r="BE129" s="232">
        <f>IF(N129="základní",J129,0)</f>
        <v>0</v>
      </c>
      <c r="BF129" s="232">
        <f>IF(N129="snížená",J129,0)</f>
        <v>0</v>
      </c>
      <c r="BG129" s="232">
        <f>IF(N129="zákl. přenesená",J129,0)</f>
        <v>0</v>
      </c>
      <c r="BH129" s="232">
        <f>IF(N129="sníž. přenesená",J129,0)</f>
        <v>0</v>
      </c>
      <c r="BI129" s="232">
        <f>IF(N129="nulová",J129,0)</f>
        <v>0</v>
      </c>
      <c r="BJ129" s="24" t="s">
        <v>24</v>
      </c>
      <c r="BK129" s="232">
        <f>ROUND(I129*H129,2)</f>
        <v>0</v>
      </c>
      <c r="BL129" s="24" t="s">
        <v>183</v>
      </c>
      <c r="BM129" s="24" t="s">
        <v>1588</v>
      </c>
    </row>
    <row r="130" s="11" customFormat="1">
      <c r="B130" s="233"/>
      <c r="C130" s="234"/>
      <c r="D130" s="235" t="s">
        <v>173</v>
      </c>
      <c r="E130" s="234"/>
      <c r="F130" s="237" t="s">
        <v>1589</v>
      </c>
      <c r="G130" s="234"/>
      <c r="H130" s="238">
        <v>50.75</v>
      </c>
      <c r="I130" s="239"/>
      <c r="J130" s="234"/>
      <c r="K130" s="234"/>
      <c r="L130" s="240"/>
      <c r="M130" s="241"/>
      <c r="N130" s="242"/>
      <c r="O130" s="242"/>
      <c r="P130" s="242"/>
      <c r="Q130" s="242"/>
      <c r="R130" s="242"/>
      <c r="S130" s="242"/>
      <c r="T130" s="243"/>
      <c r="AT130" s="244" t="s">
        <v>173</v>
      </c>
      <c r="AU130" s="244" t="s">
        <v>83</v>
      </c>
      <c r="AV130" s="11" t="s">
        <v>83</v>
      </c>
      <c r="AW130" s="11" t="s">
        <v>6</v>
      </c>
      <c r="AX130" s="11" t="s">
        <v>24</v>
      </c>
      <c r="AY130" s="244" t="s">
        <v>163</v>
      </c>
    </row>
    <row r="131" s="1" customFormat="1" ht="25.5" customHeight="1">
      <c r="B131" s="46"/>
      <c r="C131" s="221" t="s">
        <v>324</v>
      </c>
      <c r="D131" s="221" t="s">
        <v>166</v>
      </c>
      <c r="E131" s="222" t="s">
        <v>1517</v>
      </c>
      <c r="F131" s="223" t="s">
        <v>1518</v>
      </c>
      <c r="G131" s="224" t="s">
        <v>440</v>
      </c>
      <c r="H131" s="225">
        <v>2</v>
      </c>
      <c r="I131" s="226"/>
      <c r="J131" s="227">
        <f>ROUND(I131*H131,2)</f>
        <v>0</v>
      </c>
      <c r="K131" s="223" t="s">
        <v>232</v>
      </c>
      <c r="L131" s="72"/>
      <c r="M131" s="228" t="s">
        <v>22</v>
      </c>
      <c r="N131" s="229" t="s">
        <v>45</v>
      </c>
      <c r="O131" s="47"/>
      <c r="P131" s="230">
        <f>O131*H131</f>
        <v>0</v>
      </c>
      <c r="Q131" s="230">
        <v>0.00016000000000000001</v>
      </c>
      <c r="R131" s="230">
        <f>Q131*H131</f>
        <v>0.00032000000000000003</v>
      </c>
      <c r="S131" s="230">
        <v>0</v>
      </c>
      <c r="T131" s="231">
        <f>S131*H131</f>
        <v>0</v>
      </c>
      <c r="AR131" s="24" t="s">
        <v>183</v>
      </c>
      <c r="AT131" s="24" t="s">
        <v>166</v>
      </c>
      <c r="AU131" s="24" t="s">
        <v>83</v>
      </c>
      <c r="AY131" s="24" t="s">
        <v>163</v>
      </c>
      <c r="BE131" s="232">
        <f>IF(N131="základní",J131,0)</f>
        <v>0</v>
      </c>
      <c r="BF131" s="232">
        <f>IF(N131="snížená",J131,0)</f>
        <v>0</v>
      </c>
      <c r="BG131" s="232">
        <f>IF(N131="zákl. přenesená",J131,0)</f>
        <v>0</v>
      </c>
      <c r="BH131" s="232">
        <f>IF(N131="sníž. přenesená",J131,0)</f>
        <v>0</v>
      </c>
      <c r="BI131" s="232">
        <f>IF(N131="nulová",J131,0)</f>
        <v>0</v>
      </c>
      <c r="BJ131" s="24" t="s">
        <v>24</v>
      </c>
      <c r="BK131" s="232">
        <f>ROUND(I131*H131,2)</f>
        <v>0</v>
      </c>
      <c r="BL131" s="24" t="s">
        <v>183</v>
      </c>
      <c r="BM131" s="24" t="s">
        <v>1590</v>
      </c>
    </row>
    <row r="132" s="1" customFormat="1">
      <c r="B132" s="46"/>
      <c r="C132" s="74"/>
      <c r="D132" s="235" t="s">
        <v>234</v>
      </c>
      <c r="E132" s="74"/>
      <c r="F132" s="259" t="s">
        <v>1520</v>
      </c>
      <c r="G132" s="74"/>
      <c r="H132" s="74"/>
      <c r="I132" s="191"/>
      <c r="J132" s="74"/>
      <c r="K132" s="74"/>
      <c r="L132" s="72"/>
      <c r="M132" s="260"/>
      <c r="N132" s="47"/>
      <c r="O132" s="47"/>
      <c r="P132" s="47"/>
      <c r="Q132" s="47"/>
      <c r="R132" s="47"/>
      <c r="S132" s="47"/>
      <c r="T132" s="95"/>
      <c r="AT132" s="24" t="s">
        <v>234</v>
      </c>
      <c r="AU132" s="24" t="s">
        <v>83</v>
      </c>
    </row>
    <row r="133" s="1" customFormat="1" ht="25.5" customHeight="1">
      <c r="B133" s="46"/>
      <c r="C133" s="272" t="s">
        <v>330</v>
      </c>
      <c r="D133" s="272" t="s">
        <v>344</v>
      </c>
      <c r="E133" s="273" t="s">
        <v>1521</v>
      </c>
      <c r="F133" s="274" t="s">
        <v>1522</v>
      </c>
      <c r="G133" s="275" t="s">
        <v>440</v>
      </c>
      <c r="H133" s="276">
        <v>2.0299999999999998</v>
      </c>
      <c r="I133" s="277"/>
      <c r="J133" s="278">
        <f>ROUND(I133*H133,2)</f>
        <v>0</v>
      </c>
      <c r="K133" s="274" t="s">
        <v>232</v>
      </c>
      <c r="L133" s="279"/>
      <c r="M133" s="280" t="s">
        <v>22</v>
      </c>
      <c r="N133" s="281" t="s">
        <v>45</v>
      </c>
      <c r="O133" s="47"/>
      <c r="P133" s="230">
        <f>O133*H133</f>
        <v>0</v>
      </c>
      <c r="Q133" s="230">
        <v>0.059999999999999998</v>
      </c>
      <c r="R133" s="230">
        <f>Q133*H133</f>
        <v>0.12179999999999998</v>
      </c>
      <c r="S133" s="230">
        <v>0</v>
      </c>
      <c r="T133" s="231">
        <f>S133*H133</f>
        <v>0</v>
      </c>
      <c r="AR133" s="24" t="s">
        <v>204</v>
      </c>
      <c r="AT133" s="24" t="s">
        <v>344</v>
      </c>
      <c r="AU133" s="24" t="s">
        <v>83</v>
      </c>
      <c r="AY133" s="24" t="s">
        <v>163</v>
      </c>
      <c r="BE133" s="232">
        <f>IF(N133="základní",J133,0)</f>
        <v>0</v>
      </c>
      <c r="BF133" s="232">
        <f>IF(N133="snížená",J133,0)</f>
        <v>0</v>
      </c>
      <c r="BG133" s="232">
        <f>IF(N133="zákl. přenesená",J133,0)</f>
        <v>0</v>
      </c>
      <c r="BH133" s="232">
        <f>IF(N133="sníž. přenesená",J133,0)</f>
        <v>0</v>
      </c>
      <c r="BI133" s="232">
        <f>IF(N133="nulová",J133,0)</f>
        <v>0</v>
      </c>
      <c r="BJ133" s="24" t="s">
        <v>24</v>
      </c>
      <c r="BK133" s="232">
        <f>ROUND(I133*H133,2)</f>
        <v>0</v>
      </c>
      <c r="BL133" s="24" t="s">
        <v>183</v>
      </c>
      <c r="BM133" s="24" t="s">
        <v>1591</v>
      </c>
    </row>
    <row r="134" s="11" customFormat="1">
      <c r="B134" s="233"/>
      <c r="C134" s="234"/>
      <c r="D134" s="235" t="s">
        <v>173</v>
      </c>
      <c r="E134" s="234"/>
      <c r="F134" s="237" t="s">
        <v>1592</v>
      </c>
      <c r="G134" s="234"/>
      <c r="H134" s="238">
        <v>2.0299999999999998</v>
      </c>
      <c r="I134" s="239"/>
      <c r="J134" s="234"/>
      <c r="K134" s="234"/>
      <c r="L134" s="240"/>
      <c r="M134" s="241"/>
      <c r="N134" s="242"/>
      <c r="O134" s="242"/>
      <c r="P134" s="242"/>
      <c r="Q134" s="242"/>
      <c r="R134" s="242"/>
      <c r="S134" s="242"/>
      <c r="T134" s="243"/>
      <c r="AT134" s="244" t="s">
        <v>173</v>
      </c>
      <c r="AU134" s="244" t="s">
        <v>83</v>
      </c>
      <c r="AV134" s="11" t="s">
        <v>83</v>
      </c>
      <c r="AW134" s="11" t="s">
        <v>6</v>
      </c>
      <c r="AX134" s="11" t="s">
        <v>24</v>
      </c>
      <c r="AY134" s="244" t="s">
        <v>163</v>
      </c>
    </row>
    <row r="135" s="1" customFormat="1" ht="25.5" customHeight="1">
      <c r="B135" s="46"/>
      <c r="C135" s="221" t="s">
        <v>9</v>
      </c>
      <c r="D135" s="221" t="s">
        <v>166</v>
      </c>
      <c r="E135" s="222" t="s">
        <v>1386</v>
      </c>
      <c r="F135" s="223" t="s">
        <v>1387</v>
      </c>
      <c r="G135" s="224" t="s">
        <v>440</v>
      </c>
      <c r="H135" s="225">
        <v>1</v>
      </c>
      <c r="I135" s="226"/>
      <c r="J135" s="227">
        <f>ROUND(I135*H135,2)</f>
        <v>0</v>
      </c>
      <c r="K135" s="223" t="s">
        <v>232</v>
      </c>
      <c r="L135" s="72"/>
      <c r="M135" s="228" t="s">
        <v>22</v>
      </c>
      <c r="N135" s="229" t="s">
        <v>45</v>
      </c>
      <c r="O135" s="47"/>
      <c r="P135" s="230">
        <f>O135*H135</f>
        <v>0</v>
      </c>
      <c r="Q135" s="230">
        <v>2.1167600000000002</v>
      </c>
      <c r="R135" s="230">
        <f>Q135*H135</f>
        <v>2.1167600000000002</v>
      </c>
      <c r="S135" s="230">
        <v>0</v>
      </c>
      <c r="T135" s="231">
        <f>S135*H135</f>
        <v>0</v>
      </c>
      <c r="AR135" s="24" t="s">
        <v>183</v>
      </c>
      <c r="AT135" s="24" t="s">
        <v>166</v>
      </c>
      <c r="AU135" s="24" t="s">
        <v>83</v>
      </c>
      <c r="AY135" s="24" t="s">
        <v>163</v>
      </c>
      <c r="BE135" s="232">
        <f>IF(N135="základní",J135,0)</f>
        <v>0</v>
      </c>
      <c r="BF135" s="232">
        <f>IF(N135="snížená",J135,0)</f>
        <v>0</v>
      </c>
      <c r="BG135" s="232">
        <f>IF(N135="zákl. přenesená",J135,0)</f>
        <v>0</v>
      </c>
      <c r="BH135" s="232">
        <f>IF(N135="sníž. přenesená",J135,0)</f>
        <v>0</v>
      </c>
      <c r="BI135" s="232">
        <f>IF(N135="nulová",J135,0)</f>
        <v>0</v>
      </c>
      <c r="BJ135" s="24" t="s">
        <v>24</v>
      </c>
      <c r="BK135" s="232">
        <f>ROUND(I135*H135,2)</f>
        <v>0</v>
      </c>
      <c r="BL135" s="24" t="s">
        <v>183</v>
      </c>
      <c r="BM135" s="24" t="s">
        <v>1593</v>
      </c>
    </row>
    <row r="136" s="1" customFormat="1">
      <c r="B136" s="46"/>
      <c r="C136" s="74"/>
      <c r="D136" s="235" t="s">
        <v>234</v>
      </c>
      <c r="E136" s="74"/>
      <c r="F136" s="259" t="s">
        <v>1389</v>
      </c>
      <c r="G136" s="74"/>
      <c r="H136" s="74"/>
      <c r="I136" s="191"/>
      <c r="J136" s="74"/>
      <c r="K136" s="74"/>
      <c r="L136" s="72"/>
      <c r="M136" s="260"/>
      <c r="N136" s="47"/>
      <c r="O136" s="47"/>
      <c r="P136" s="47"/>
      <c r="Q136" s="47"/>
      <c r="R136" s="47"/>
      <c r="S136" s="47"/>
      <c r="T136" s="95"/>
      <c r="AT136" s="24" t="s">
        <v>234</v>
      </c>
      <c r="AU136" s="24" t="s">
        <v>83</v>
      </c>
    </row>
    <row r="137" s="1" customFormat="1" ht="16.5" customHeight="1">
      <c r="B137" s="46"/>
      <c r="C137" s="272" t="s">
        <v>343</v>
      </c>
      <c r="D137" s="272" t="s">
        <v>344</v>
      </c>
      <c r="E137" s="273" t="s">
        <v>1390</v>
      </c>
      <c r="F137" s="274" t="s">
        <v>1456</v>
      </c>
      <c r="G137" s="275" t="s">
        <v>195</v>
      </c>
      <c r="H137" s="276">
        <v>1</v>
      </c>
      <c r="I137" s="277"/>
      <c r="J137" s="278">
        <f>ROUND(I137*H137,2)</f>
        <v>0</v>
      </c>
      <c r="K137" s="274" t="s">
        <v>22</v>
      </c>
      <c r="L137" s="279"/>
      <c r="M137" s="280" t="s">
        <v>22</v>
      </c>
      <c r="N137" s="281" t="s">
        <v>45</v>
      </c>
      <c r="O137" s="47"/>
      <c r="P137" s="230">
        <f>O137*H137</f>
        <v>0</v>
      </c>
      <c r="Q137" s="230">
        <v>2.8999999999999999</v>
      </c>
      <c r="R137" s="230">
        <f>Q137*H137</f>
        <v>2.8999999999999999</v>
      </c>
      <c r="S137" s="230">
        <v>0</v>
      </c>
      <c r="T137" s="231">
        <f>S137*H137</f>
        <v>0</v>
      </c>
      <c r="AR137" s="24" t="s">
        <v>204</v>
      </c>
      <c r="AT137" s="24" t="s">
        <v>344</v>
      </c>
      <c r="AU137" s="24" t="s">
        <v>83</v>
      </c>
      <c r="AY137" s="24" t="s">
        <v>163</v>
      </c>
      <c r="BE137" s="232">
        <f>IF(N137="základní",J137,0)</f>
        <v>0</v>
      </c>
      <c r="BF137" s="232">
        <f>IF(N137="snížená",J137,0)</f>
        <v>0</v>
      </c>
      <c r="BG137" s="232">
        <f>IF(N137="zákl. přenesená",J137,0)</f>
        <v>0</v>
      </c>
      <c r="BH137" s="232">
        <f>IF(N137="sníž. přenesená",J137,0)</f>
        <v>0</v>
      </c>
      <c r="BI137" s="232">
        <f>IF(N137="nulová",J137,0)</f>
        <v>0</v>
      </c>
      <c r="BJ137" s="24" t="s">
        <v>24</v>
      </c>
      <c r="BK137" s="232">
        <f>ROUND(I137*H137,2)</f>
        <v>0</v>
      </c>
      <c r="BL137" s="24" t="s">
        <v>183</v>
      </c>
      <c r="BM137" s="24" t="s">
        <v>1594</v>
      </c>
    </row>
    <row r="138" s="12" customFormat="1">
      <c r="B138" s="245"/>
      <c r="C138" s="246"/>
      <c r="D138" s="235" t="s">
        <v>173</v>
      </c>
      <c r="E138" s="247" t="s">
        <v>22</v>
      </c>
      <c r="F138" s="248" t="s">
        <v>1595</v>
      </c>
      <c r="G138" s="246"/>
      <c r="H138" s="247" t="s">
        <v>22</v>
      </c>
      <c r="I138" s="249"/>
      <c r="J138" s="246"/>
      <c r="K138" s="246"/>
      <c r="L138" s="250"/>
      <c r="M138" s="251"/>
      <c r="N138" s="252"/>
      <c r="O138" s="252"/>
      <c r="P138" s="252"/>
      <c r="Q138" s="252"/>
      <c r="R138" s="252"/>
      <c r="S138" s="252"/>
      <c r="T138" s="253"/>
      <c r="AT138" s="254" t="s">
        <v>173</v>
      </c>
      <c r="AU138" s="254" t="s">
        <v>83</v>
      </c>
      <c r="AV138" s="12" t="s">
        <v>24</v>
      </c>
      <c r="AW138" s="12" t="s">
        <v>37</v>
      </c>
      <c r="AX138" s="12" t="s">
        <v>74</v>
      </c>
      <c r="AY138" s="254" t="s">
        <v>163</v>
      </c>
    </row>
    <row r="139" s="12" customFormat="1">
      <c r="B139" s="245"/>
      <c r="C139" s="246"/>
      <c r="D139" s="235" t="s">
        <v>173</v>
      </c>
      <c r="E139" s="247" t="s">
        <v>22</v>
      </c>
      <c r="F139" s="248" t="s">
        <v>1394</v>
      </c>
      <c r="G139" s="246"/>
      <c r="H139" s="247" t="s">
        <v>22</v>
      </c>
      <c r="I139" s="249"/>
      <c r="J139" s="246"/>
      <c r="K139" s="246"/>
      <c r="L139" s="250"/>
      <c r="M139" s="251"/>
      <c r="N139" s="252"/>
      <c r="O139" s="252"/>
      <c r="P139" s="252"/>
      <c r="Q139" s="252"/>
      <c r="R139" s="252"/>
      <c r="S139" s="252"/>
      <c r="T139" s="253"/>
      <c r="AT139" s="254" t="s">
        <v>173</v>
      </c>
      <c r="AU139" s="254" t="s">
        <v>83</v>
      </c>
      <c r="AV139" s="12" t="s">
        <v>24</v>
      </c>
      <c r="AW139" s="12" t="s">
        <v>37</v>
      </c>
      <c r="AX139" s="12" t="s">
        <v>74</v>
      </c>
      <c r="AY139" s="254" t="s">
        <v>163</v>
      </c>
    </row>
    <row r="140" s="12" customFormat="1">
      <c r="B140" s="245"/>
      <c r="C140" s="246"/>
      <c r="D140" s="235" t="s">
        <v>173</v>
      </c>
      <c r="E140" s="247" t="s">
        <v>22</v>
      </c>
      <c r="F140" s="248" t="s">
        <v>1395</v>
      </c>
      <c r="G140" s="246"/>
      <c r="H140" s="247" t="s">
        <v>22</v>
      </c>
      <c r="I140" s="249"/>
      <c r="J140" s="246"/>
      <c r="K140" s="246"/>
      <c r="L140" s="250"/>
      <c r="M140" s="251"/>
      <c r="N140" s="252"/>
      <c r="O140" s="252"/>
      <c r="P140" s="252"/>
      <c r="Q140" s="252"/>
      <c r="R140" s="252"/>
      <c r="S140" s="252"/>
      <c r="T140" s="253"/>
      <c r="AT140" s="254" t="s">
        <v>173</v>
      </c>
      <c r="AU140" s="254" t="s">
        <v>83</v>
      </c>
      <c r="AV140" s="12" t="s">
        <v>24</v>
      </c>
      <c r="AW140" s="12" t="s">
        <v>37</v>
      </c>
      <c r="AX140" s="12" t="s">
        <v>74</v>
      </c>
      <c r="AY140" s="254" t="s">
        <v>163</v>
      </c>
    </row>
    <row r="141" s="12" customFormat="1">
      <c r="B141" s="245"/>
      <c r="C141" s="246"/>
      <c r="D141" s="235" t="s">
        <v>173</v>
      </c>
      <c r="E141" s="247" t="s">
        <v>22</v>
      </c>
      <c r="F141" s="248" t="s">
        <v>1396</v>
      </c>
      <c r="G141" s="246"/>
      <c r="H141" s="247" t="s">
        <v>22</v>
      </c>
      <c r="I141" s="249"/>
      <c r="J141" s="246"/>
      <c r="K141" s="246"/>
      <c r="L141" s="250"/>
      <c r="M141" s="251"/>
      <c r="N141" s="252"/>
      <c r="O141" s="252"/>
      <c r="P141" s="252"/>
      <c r="Q141" s="252"/>
      <c r="R141" s="252"/>
      <c r="S141" s="252"/>
      <c r="T141" s="253"/>
      <c r="AT141" s="254" t="s">
        <v>173</v>
      </c>
      <c r="AU141" s="254" t="s">
        <v>83</v>
      </c>
      <c r="AV141" s="12" t="s">
        <v>24</v>
      </c>
      <c r="AW141" s="12" t="s">
        <v>37</v>
      </c>
      <c r="AX141" s="12" t="s">
        <v>74</v>
      </c>
      <c r="AY141" s="254" t="s">
        <v>163</v>
      </c>
    </row>
    <row r="142" s="12" customFormat="1">
      <c r="B142" s="245"/>
      <c r="C142" s="246"/>
      <c r="D142" s="235" t="s">
        <v>173</v>
      </c>
      <c r="E142" s="247" t="s">
        <v>22</v>
      </c>
      <c r="F142" s="248" t="s">
        <v>1397</v>
      </c>
      <c r="G142" s="246"/>
      <c r="H142" s="247" t="s">
        <v>22</v>
      </c>
      <c r="I142" s="249"/>
      <c r="J142" s="246"/>
      <c r="K142" s="246"/>
      <c r="L142" s="250"/>
      <c r="M142" s="251"/>
      <c r="N142" s="252"/>
      <c r="O142" s="252"/>
      <c r="P142" s="252"/>
      <c r="Q142" s="252"/>
      <c r="R142" s="252"/>
      <c r="S142" s="252"/>
      <c r="T142" s="253"/>
      <c r="AT142" s="254" t="s">
        <v>173</v>
      </c>
      <c r="AU142" s="254" t="s">
        <v>83</v>
      </c>
      <c r="AV142" s="12" t="s">
        <v>24</v>
      </c>
      <c r="AW142" s="12" t="s">
        <v>37</v>
      </c>
      <c r="AX142" s="12" t="s">
        <v>74</v>
      </c>
      <c r="AY142" s="254" t="s">
        <v>163</v>
      </c>
    </row>
    <row r="143" s="12" customFormat="1">
      <c r="B143" s="245"/>
      <c r="C143" s="246"/>
      <c r="D143" s="235" t="s">
        <v>173</v>
      </c>
      <c r="E143" s="247" t="s">
        <v>22</v>
      </c>
      <c r="F143" s="248" t="s">
        <v>1398</v>
      </c>
      <c r="G143" s="246"/>
      <c r="H143" s="247" t="s">
        <v>22</v>
      </c>
      <c r="I143" s="249"/>
      <c r="J143" s="246"/>
      <c r="K143" s="246"/>
      <c r="L143" s="250"/>
      <c r="M143" s="251"/>
      <c r="N143" s="252"/>
      <c r="O143" s="252"/>
      <c r="P143" s="252"/>
      <c r="Q143" s="252"/>
      <c r="R143" s="252"/>
      <c r="S143" s="252"/>
      <c r="T143" s="253"/>
      <c r="AT143" s="254" t="s">
        <v>173</v>
      </c>
      <c r="AU143" s="254" t="s">
        <v>83</v>
      </c>
      <c r="AV143" s="12" t="s">
        <v>24</v>
      </c>
      <c r="AW143" s="12" t="s">
        <v>37</v>
      </c>
      <c r="AX143" s="12" t="s">
        <v>74</v>
      </c>
      <c r="AY143" s="254" t="s">
        <v>163</v>
      </c>
    </row>
    <row r="144" s="11" customFormat="1">
      <c r="B144" s="233"/>
      <c r="C144" s="234"/>
      <c r="D144" s="235" t="s">
        <v>173</v>
      </c>
      <c r="E144" s="236" t="s">
        <v>22</v>
      </c>
      <c r="F144" s="237" t="s">
        <v>1596</v>
      </c>
      <c r="G144" s="234"/>
      <c r="H144" s="238">
        <v>1</v>
      </c>
      <c r="I144" s="239"/>
      <c r="J144" s="234"/>
      <c r="K144" s="234"/>
      <c r="L144" s="240"/>
      <c r="M144" s="241"/>
      <c r="N144" s="242"/>
      <c r="O144" s="242"/>
      <c r="P144" s="242"/>
      <c r="Q144" s="242"/>
      <c r="R144" s="242"/>
      <c r="S144" s="242"/>
      <c r="T144" s="243"/>
      <c r="AT144" s="244" t="s">
        <v>173</v>
      </c>
      <c r="AU144" s="244" t="s">
        <v>83</v>
      </c>
      <c r="AV144" s="11" t="s">
        <v>83</v>
      </c>
      <c r="AW144" s="11" t="s">
        <v>37</v>
      </c>
      <c r="AX144" s="11" t="s">
        <v>24</v>
      </c>
      <c r="AY144" s="244" t="s">
        <v>163</v>
      </c>
    </row>
    <row r="145" s="1" customFormat="1" ht="25.5" customHeight="1">
      <c r="B145" s="46"/>
      <c r="C145" s="221" t="s">
        <v>349</v>
      </c>
      <c r="D145" s="221" t="s">
        <v>166</v>
      </c>
      <c r="E145" s="222" t="s">
        <v>1400</v>
      </c>
      <c r="F145" s="223" t="s">
        <v>1401</v>
      </c>
      <c r="G145" s="224" t="s">
        <v>440</v>
      </c>
      <c r="H145" s="225">
        <v>2</v>
      </c>
      <c r="I145" s="226"/>
      <c r="J145" s="227">
        <f>ROUND(I145*H145,2)</f>
        <v>0</v>
      </c>
      <c r="K145" s="223" t="s">
        <v>232</v>
      </c>
      <c r="L145" s="72"/>
      <c r="M145" s="228" t="s">
        <v>22</v>
      </c>
      <c r="N145" s="229" t="s">
        <v>45</v>
      </c>
      <c r="O145" s="47"/>
      <c r="P145" s="230">
        <f>O145*H145</f>
        <v>0</v>
      </c>
      <c r="Q145" s="230">
        <v>0.035729999999999998</v>
      </c>
      <c r="R145" s="230">
        <f>Q145*H145</f>
        <v>0.071459999999999996</v>
      </c>
      <c r="S145" s="230">
        <v>0</v>
      </c>
      <c r="T145" s="231">
        <f>S145*H145</f>
        <v>0</v>
      </c>
      <c r="AR145" s="24" t="s">
        <v>183</v>
      </c>
      <c r="AT145" s="24" t="s">
        <v>166</v>
      </c>
      <c r="AU145" s="24" t="s">
        <v>83</v>
      </c>
      <c r="AY145" s="24" t="s">
        <v>163</v>
      </c>
      <c r="BE145" s="232">
        <f>IF(N145="základní",J145,0)</f>
        <v>0</v>
      </c>
      <c r="BF145" s="232">
        <f>IF(N145="snížená",J145,0)</f>
        <v>0</v>
      </c>
      <c r="BG145" s="232">
        <f>IF(N145="zákl. přenesená",J145,0)</f>
        <v>0</v>
      </c>
      <c r="BH145" s="232">
        <f>IF(N145="sníž. přenesená",J145,0)</f>
        <v>0</v>
      </c>
      <c r="BI145" s="232">
        <f>IF(N145="nulová",J145,0)</f>
        <v>0</v>
      </c>
      <c r="BJ145" s="24" t="s">
        <v>24</v>
      </c>
      <c r="BK145" s="232">
        <f>ROUND(I145*H145,2)</f>
        <v>0</v>
      </c>
      <c r="BL145" s="24" t="s">
        <v>183</v>
      </c>
      <c r="BM145" s="24" t="s">
        <v>1597</v>
      </c>
    </row>
    <row r="146" s="1" customFormat="1">
      <c r="B146" s="46"/>
      <c r="C146" s="74"/>
      <c r="D146" s="235" t="s">
        <v>234</v>
      </c>
      <c r="E146" s="74"/>
      <c r="F146" s="259" t="s">
        <v>1403</v>
      </c>
      <c r="G146" s="74"/>
      <c r="H146" s="74"/>
      <c r="I146" s="191"/>
      <c r="J146" s="74"/>
      <c r="K146" s="74"/>
      <c r="L146" s="72"/>
      <c r="M146" s="260"/>
      <c r="N146" s="47"/>
      <c r="O146" s="47"/>
      <c r="P146" s="47"/>
      <c r="Q146" s="47"/>
      <c r="R146" s="47"/>
      <c r="S146" s="47"/>
      <c r="T146" s="95"/>
      <c r="AT146" s="24" t="s">
        <v>234</v>
      </c>
      <c r="AU146" s="24" t="s">
        <v>83</v>
      </c>
    </row>
    <row r="147" s="1" customFormat="1" ht="25.5" customHeight="1">
      <c r="B147" s="46"/>
      <c r="C147" s="221" t="s">
        <v>356</v>
      </c>
      <c r="D147" s="221" t="s">
        <v>166</v>
      </c>
      <c r="E147" s="222" t="s">
        <v>1405</v>
      </c>
      <c r="F147" s="223" t="s">
        <v>1406</v>
      </c>
      <c r="G147" s="224" t="s">
        <v>440</v>
      </c>
      <c r="H147" s="225">
        <v>1</v>
      </c>
      <c r="I147" s="226"/>
      <c r="J147" s="227">
        <f>ROUND(I147*H147,2)</f>
        <v>0</v>
      </c>
      <c r="K147" s="223" t="s">
        <v>232</v>
      </c>
      <c r="L147" s="72"/>
      <c r="M147" s="228" t="s">
        <v>22</v>
      </c>
      <c r="N147" s="229" t="s">
        <v>45</v>
      </c>
      <c r="O147" s="47"/>
      <c r="P147" s="230">
        <f>O147*H147</f>
        <v>0</v>
      </c>
      <c r="Q147" s="230">
        <v>0.0070200000000000002</v>
      </c>
      <c r="R147" s="230">
        <f>Q147*H147</f>
        <v>0.0070200000000000002</v>
      </c>
      <c r="S147" s="230">
        <v>0</v>
      </c>
      <c r="T147" s="231">
        <f>S147*H147</f>
        <v>0</v>
      </c>
      <c r="AR147" s="24" t="s">
        <v>183</v>
      </c>
      <c r="AT147" s="24" t="s">
        <v>166</v>
      </c>
      <c r="AU147" s="24" t="s">
        <v>83</v>
      </c>
      <c r="AY147" s="24" t="s">
        <v>163</v>
      </c>
      <c r="BE147" s="232">
        <f>IF(N147="základní",J147,0)</f>
        <v>0</v>
      </c>
      <c r="BF147" s="232">
        <f>IF(N147="snížená",J147,0)</f>
        <v>0</v>
      </c>
      <c r="BG147" s="232">
        <f>IF(N147="zákl. přenesená",J147,0)</f>
        <v>0</v>
      </c>
      <c r="BH147" s="232">
        <f>IF(N147="sníž. přenesená",J147,0)</f>
        <v>0</v>
      </c>
      <c r="BI147" s="232">
        <f>IF(N147="nulová",J147,0)</f>
        <v>0</v>
      </c>
      <c r="BJ147" s="24" t="s">
        <v>24</v>
      </c>
      <c r="BK147" s="232">
        <f>ROUND(I147*H147,2)</f>
        <v>0</v>
      </c>
      <c r="BL147" s="24" t="s">
        <v>183</v>
      </c>
      <c r="BM147" s="24" t="s">
        <v>1598</v>
      </c>
    </row>
    <row r="148" s="1" customFormat="1">
      <c r="B148" s="46"/>
      <c r="C148" s="74"/>
      <c r="D148" s="235" t="s">
        <v>234</v>
      </c>
      <c r="E148" s="74"/>
      <c r="F148" s="259" t="s">
        <v>1408</v>
      </c>
      <c r="G148" s="74"/>
      <c r="H148" s="74"/>
      <c r="I148" s="191"/>
      <c r="J148" s="74"/>
      <c r="K148" s="74"/>
      <c r="L148" s="72"/>
      <c r="M148" s="260"/>
      <c r="N148" s="47"/>
      <c r="O148" s="47"/>
      <c r="P148" s="47"/>
      <c r="Q148" s="47"/>
      <c r="R148" s="47"/>
      <c r="S148" s="47"/>
      <c r="T148" s="95"/>
      <c r="AT148" s="24" t="s">
        <v>234</v>
      </c>
      <c r="AU148" s="24" t="s">
        <v>83</v>
      </c>
    </row>
    <row r="149" s="1" customFormat="1" ht="16.5" customHeight="1">
      <c r="B149" s="46"/>
      <c r="C149" s="272" t="s">
        <v>366</v>
      </c>
      <c r="D149" s="272" t="s">
        <v>344</v>
      </c>
      <c r="E149" s="273" t="s">
        <v>1409</v>
      </c>
      <c r="F149" s="274" t="s">
        <v>1410</v>
      </c>
      <c r="G149" s="275" t="s">
        <v>440</v>
      </c>
      <c r="H149" s="276">
        <v>1</v>
      </c>
      <c r="I149" s="277"/>
      <c r="J149" s="278">
        <f>ROUND(I149*H149,2)</f>
        <v>0</v>
      </c>
      <c r="K149" s="274" t="s">
        <v>232</v>
      </c>
      <c r="L149" s="279"/>
      <c r="M149" s="280" t="s">
        <v>22</v>
      </c>
      <c r="N149" s="281" t="s">
        <v>45</v>
      </c>
      <c r="O149" s="47"/>
      <c r="P149" s="230">
        <f>O149*H149</f>
        <v>0</v>
      </c>
      <c r="Q149" s="230">
        <v>0.16500000000000001</v>
      </c>
      <c r="R149" s="230">
        <f>Q149*H149</f>
        <v>0.16500000000000001</v>
      </c>
      <c r="S149" s="230">
        <v>0</v>
      </c>
      <c r="T149" s="231">
        <f>S149*H149</f>
        <v>0</v>
      </c>
      <c r="AR149" s="24" t="s">
        <v>204</v>
      </c>
      <c r="AT149" s="24" t="s">
        <v>344</v>
      </c>
      <c r="AU149" s="24" t="s">
        <v>83</v>
      </c>
      <c r="AY149" s="24" t="s">
        <v>163</v>
      </c>
      <c r="BE149" s="232">
        <f>IF(N149="základní",J149,0)</f>
        <v>0</v>
      </c>
      <c r="BF149" s="232">
        <f>IF(N149="snížená",J149,0)</f>
        <v>0</v>
      </c>
      <c r="BG149" s="232">
        <f>IF(N149="zákl. přenesená",J149,0)</f>
        <v>0</v>
      </c>
      <c r="BH149" s="232">
        <f>IF(N149="sníž. přenesená",J149,0)</f>
        <v>0</v>
      </c>
      <c r="BI149" s="232">
        <f>IF(N149="nulová",J149,0)</f>
        <v>0</v>
      </c>
      <c r="BJ149" s="24" t="s">
        <v>24</v>
      </c>
      <c r="BK149" s="232">
        <f>ROUND(I149*H149,2)</f>
        <v>0</v>
      </c>
      <c r="BL149" s="24" t="s">
        <v>183</v>
      </c>
      <c r="BM149" s="24" t="s">
        <v>1599</v>
      </c>
    </row>
    <row r="150" s="1" customFormat="1" ht="25.5" customHeight="1">
      <c r="B150" s="46"/>
      <c r="C150" s="221" t="s">
        <v>371</v>
      </c>
      <c r="D150" s="221" t="s">
        <v>166</v>
      </c>
      <c r="E150" s="222" t="s">
        <v>1550</v>
      </c>
      <c r="F150" s="223" t="s">
        <v>1551</v>
      </c>
      <c r="G150" s="224" t="s">
        <v>273</v>
      </c>
      <c r="H150" s="225">
        <v>19</v>
      </c>
      <c r="I150" s="226"/>
      <c r="J150" s="227">
        <f>ROUND(I150*H150,2)</f>
        <v>0</v>
      </c>
      <c r="K150" s="223" t="s">
        <v>232</v>
      </c>
      <c r="L150" s="72"/>
      <c r="M150" s="228" t="s">
        <v>22</v>
      </c>
      <c r="N150" s="229" t="s">
        <v>45</v>
      </c>
      <c r="O150" s="47"/>
      <c r="P150" s="230">
        <f>O150*H150</f>
        <v>0</v>
      </c>
      <c r="Q150" s="230">
        <v>0</v>
      </c>
      <c r="R150" s="230">
        <f>Q150*H150</f>
        <v>0</v>
      </c>
      <c r="S150" s="230">
        <v>0</v>
      </c>
      <c r="T150" s="231">
        <f>S150*H150</f>
        <v>0</v>
      </c>
      <c r="AR150" s="24" t="s">
        <v>183</v>
      </c>
      <c r="AT150" s="24" t="s">
        <v>166</v>
      </c>
      <c r="AU150" s="24" t="s">
        <v>83</v>
      </c>
      <c r="AY150" s="24" t="s">
        <v>163</v>
      </c>
      <c r="BE150" s="232">
        <f>IF(N150="základní",J150,0)</f>
        <v>0</v>
      </c>
      <c r="BF150" s="232">
        <f>IF(N150="snížená",J150,0)</f>
        <v>0</v>
      </c>
      <c r="BG150" s="232">
        <f>IF(N150="zákl. přenesená",J150,0)</f>
        <v>0</v>
      </c>
      <c r="BH150" s="232">
        <f>IF(N150="sníž. přenesená",J150,0)</f>
        <v>0</v>
      </c>
      <c r="BI150" s="232">
        <f>IF(N150="nulová",J150,0)</f>
        <v>0</v>
      </c>
      <c r="BJ150" s="24" t="s">
        <v>24</v>
      </c>
      <c r="BK150" s="232">
        <f>ROUND(I150*H150,2)</f>
        <v>0</v>
      </c>
      <c r="BL150" s="24" t="s">
        <v>183</v>
      </c>
      <c r="BM150" s="24" t="s">
        <v>1600</v>
      </c>
    </row>
    <row r="151" s="1" customFormat="1">
      <c r="B151" s="46"/>
      <c r="C151" s="74"/>
      <c r="D151" s="235" t="s">
        <v>234</v>
      </c>
      <c r="E151" s="74"/>
      <c r="F151" s="259" t="s">
        <v>1553</v>
      </c>
      <c r="G151" s="74"/>
      <c r="H151" s="74"/>
      <c r="I151" s="191"/>
      <c r="J151" s="74"/>
      <c r="K151" s="74"/>
      <c r="L151" s="72"/>
      <c r="M151" s="260"/>
      <c r="N151" s="47"/>
      <c r="O151" s="47"/>
      <c r="P151" s="47"/>
      <c r="Q151" s="47"/>
      <c r="R151" s="47"/>
      <c r="S151" s="47"/>
      <c r="T151" s="95"/>
      <c r="AT151" s="24" t="s">
        <v>234</v>
      </c>
      <c r="AU151" s="24" t="s">
        <v>83</v>
      </c>
    </row>
    <row r="152" s="1" customFormat="1" ht="16.5" customHeight="1">
      <c r="B152" s="46"/>
      <c r="C152" s="221" t="s">
        <v>378</v>
      </c>
      <c r="D152" s="221" t="s">
        <v>166</v>
      </c>
      <c r="E152" s="222" t="s">
        <v>1412</v>
      </c>
      <c r="F152" s="223" t="s">
        <v>1413</v>
      </c>
      <c r="G152" s="224" t="s">
        <v>261</v>
      </c>
      <c r="H152" s="225">
        <v>50</v>
      </c>
      <c r="I152" s="226"/>
      <c r="J152" s="227">
        <f>ROUND(I152*H152,2)</f>
        <v>0</v>
      </c>
      <c r="K152" s="223" t="s">
        <v>22</v>
      </c>
      <c r="L152" s="72"/>
      <c r="M152" s="228" t="s">
        <v>22</v>
      </c>
      <c r="N152" s="229" t="s">
        <v>45</v>
      </c>
      <c r="O152" s="47"/>
      <c r="P152" s="230">
        <f>O152*H152</f>
        <v>0</v>
      </c>
      <c r="Q152" s="230">
        <v>0</v>
      </c>
      <c r="R152" s="230">
        <f>Q152*H152</f>
        <v>0</v>
      </c>
      <c r="S152" s="230">
        <v>0</v>
      </c>
      <c r="T152" s="231">
        <f>S152*H152</f>
        <v>0</v>
      </c>
      <c r="AR152" s="24" t="s">
        <v>183</v>
      </c>
      <c r="AT152" s="24" t="s">
        <v>166</v>
      </c>
      <c r="AU152" s="24" t="s">
        <v>83</v>
      </c>
      <c r="AY152" s="24" t="s">
        <v>163</v>
      </c>
      <c r="BE152" s="232">
        <f>IF(N152="základní",J152,0)</f>
        <v>0</v>
      </c>
      <c r="BF152" s="232">
        <f>IF(N152="snížená",J152,0)</f>
        <v>0</v>
      </c>
      <c r="BG152" s="232">
        <f>IF(N152="zákl. přenesená",J152,0)</f>
        <v>0</v>
      </c>
      <c r="BH152" s="232">
        <f>IF(N152="sníž. přenesená",J152,0)</f>
        <v>0</v>
      </c>
      <c r="BI152" s="232">
        <f>IF(N152="nulová",J152,0)</f>
        <v>0</v>
      </c>
      <c r="BJ152" s="24" t="s">
        <v>24</v>
      </c>
      <c r="BK152" s="232">
        <f>ROUND(I152*H152,2)</f>
        <v>0</v>
      </c>
      <c r="BL152" s="24" t="s">
        <v>183</v>
      </c>
      <c r="BM152" s="24" t="s">
        <v>1601</v>
      </c>
    </row>
    <row r="153" s="10" customFormat="1" ht="29.88" customHeight="1">
      <c r="B153" s="205"/>
      <c r="C153" s="206"/>
      <c r="D153" s="207" t="s">
        <v>73</v>
      </c>
      <c r="E153" s="219" t="s">
        <v>636</v>
      </c>
      <c r="F153" s="219" t="s">
        <v>637</v>
      </c>
      <c r="G153" s="206"/>
      <c r="H153" s="206"/>
      <c r="I153" s="209"/>
      <c r="J153" s="220">
        <f>BK153</f>
        <v>0</v>
      </c>
      <c r="K153" s="206"/>
      <c r="L153" s="211"/>
      <c r="M153" s="212"/>
      <c r="N153" s="213"/>
      <c r="O153" s="213"/>
      <c r="P153" s="214">
        <f>SUM(P154:P155)</f>
        <v>0</v>
      </c>
      <c r="Q153" s="213"/>
      <c r="R153" s="214">
        <f>SUM(R154:R155)</f>
        <v>0</v>
      </c>
      <c r="S153" s="213"/>
      <c r="T153" s="215">
        <f>SUM(T154:T155)</f>
        <v>0</v>
      </c>
      <c r="AR153" s="216" t="s">
        <v>24</v>
      </c>
      <c r="AT153" s="217" t="s">
        <v>73</v>
      </c>
      <c r="AU153" s="217" t="s">
        <v>24</v>
      </c>
      <c r="AY153" s="216" t="s">
        <v>163</v>
      </c>
      <c r="BK153" s="218">
        <f>SUM(BK154:BK155)</f>
        <v>0</v>
      </c>
    </row>
    <row r="154" s="1" customFormat="1" ht="25.5" customHeight="1">
      <c r="B154" s="46"/>
      <c r="C154" s="221" t="s">
        <v>383</v>
      </c>
      <c r="D154" s="221" t="s">
        <v>166</v>
      </c>
      <c r="E154" s="222" t="s">
        <v>1560</v>
      </c>
      <c r="F154" s="223" t="s">
        <v>1561</v>
      </c>
      <c r="G154" s="224" t="s">
        <v>327</v>
      </c>
      <c r="H154" s="225">
        <v>22.608000000000001</v>
      </c>
      <c r="I154" s="226"/>
      <c r="J154" s="227">
        <f>ROUND(I154*H154,2)</f>
        <v>0</v>
      </c>
      <c r="K154" s="223" t="s">
        <v>232</v>
      </c>
      <c r="L154" s="72"/>
      <c r="M154" s="228" t="s">
        <v>22</v>
      </c>
      <c r="N154" s="229" t="s">
        <v>45</v>
      </c>
      <c r="O154" s="47"/>
      <c r="P154" s="230">
        <f>O154*H154</f>
        <v>0</v>
      </c>
      <c r="Q154" s="230">
        <v>0</v>
      </c>
      <c r="R154" s="230">
        <f>Q154*H154</f>
        <v>0</v>
      </c>
      <c r="S154" s="230">
        <v>0</v>
      </c>
      <c r="T154" s="231">
        <f>S154*H154</f>
        <v>0</v>
      </c>
      <c r="AR154" s="24" t="s">
        <v>183</v>
      </c>
      <c r="AT154" s="24" t="s">
        <v>166</v>
      </c>
      <c r="AU154" s="24" t="s">
        <v>83</v>
      </c>
      <c r="AY154" s="24" t="s">
        <v>163</v>
      </c>
      <c r="BE154" s="232">
        <f>IF(N154="základní",J154,0)</f>
        <v>0</v>
      </c>
      <c r="BF154" s="232">
        <f>IF(N154="snížená",J154,0)</f>
        <v>0</v>
      </c>
      <c r="BG154" s="232">
        <f>IF(N154="zákl. přenesená",J154,0)</f>
        <v>0</v>
      </c>
      <c r="BH154" s="232">
        <f>IF(N154="sníž. přenesená",J154,0)</f>
        <v>0</v>
      </c>
      <c r="BI154" s="232">
        <f>IF(N154="nulová",J154,0)</f>
        <v>0</v>
      </c>
      <c r="BJ154" s="24" t="s">
        <v>24</v>
      </c>
      <c r="BK154" s="232">
        <f>ROUND(I154*H154,2)</f>
        <v>0</v>
      </c>
      <c r="BL154" s="24" t="s">
        <v>183</v>
      </c>
      <c r="BM154" s="24" t="s">
        <v>1602</v>
      </c>
    </row>
    <row r="155" s="1" customFormat="1">
      <c r="B155" s="46"/>
      <c r="C155" s="74"/>
      <c r="D155" s="235" t="s">
        <v>234</v>
      </c>
      <c r="E155" s="74"/>
      <c r="F155" s="259" t="s">
        <v>1418</v>
      </c>
      <c r="G155" s="74"/>
      <c r="H155" s="74"/>
      <c r="I155" s="191"/>
      <c r="J155" s="74"/>
      <c r="K155" s="74"/>
      <c r="L155" s="72"/>
      <c r="M155" s="282"/>
      <c r="N155" s="256"/>
      <c r="O155" s="256"/>
      <c r="P155" s="256"/>
      <c r="Q155" s="256"/>
      <c r="R155" s="256"/>
      <c r="S155" s="256"/>
      <c r="T155" s="283"/>
      <c r="AT155" s="24" t="s">
        <v>234</v>
      </c>
      <c r="AU155" s="24" t="s">
        <v>83</v>
      </c>
    </row>
    <row r="156" s="1" customFormat="1" ht="6.96" customHeight="1">
      <c r="B156" s="67"/>
      <c r="C156" s="68"/>
      <c r="D156" s="68"/>
      <c r="E156" s="68"/>
      <c r="F156" s="68"/>
      <c r="G156" s="68"/>
      <c r="H156" s="68"/>
      <c r="I156" s="166"/>
      <c r="J156" s="68"/>
      <c r="K156" s="68"/>
      <c r="L156" s="72"/>
    </row>
  </sheetData>
  <sheetProtection sheet="1" autoFilter="0" formatColumns="0" formatRows="0" objects="1" scenarios="1" spinCount="100000" saltValue="z1jJPzK793M0e0SPVy+5pwxQNieSodSNRYtA7h9IHIqoshHuSbWPE0bkeql24VcwECsatt+kg7IyVD/2upEoIQ==" hashValue="LVFYLrpIuIwltTNgliCwKJCi09mXR9CkZIiJz79m3xH3jYAWzANS12fBL40YydPRL7qcTBhJntzn3z6d0SOLlg==" algorithmName="SHA-512" password="CC35"/>
  <autoFilter ref="C82:K155"/>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115</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1603</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ROUND(J85,2)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ROUND(SUM(BE85:BE190), 2)</f>
        <v>0</v>
      </c>
      <c r="G30" s="47"/>
      <c r="H30" s="47"/>
      <c r="I30" s="158">
        <v>0.20999999999999999</v>
      </c>
      <c r="J30" s="157">
        <f>ROUND(ROUND((SUM(BE85:BE190)), 2)*I30, 2)</f>
        <v>0</v>
      </c>
      <c r="K30" s="51"/>
    </row>
    <row r="31" s="1" customFormat="1" ht="14.4" customHeight="1">
      <c r="B31" s="46"/>
      <c r="C31" s="47"/>
      <c r="D31" s="47"/>
      <c r="E31" s="55" t="s">
        <v>46</v>
      </c>
      <c r="F31" s="157">
        <f>ROUND(SUM(BF85:BF190), 2)</f>
        <v>0</v>
      </c>
      <c r="G31" s="47"/>
      <c r="H31" s="47"/>
      <c r="I31" s="158">
        <v>0.14999999999999999</v>
      </c>
      <c r="J31" s="157">
        <f>ROUND(ROUND((SUM(BF85:BF190)), 2)*I31, 2)</f>
        <v>0</v>
      </c>
      <c r="K31" s="51"/>
    </row>
    <row r="32" hidden="1" s="1" customFormat="1" ht="14.4" customHeight="1">
      <c r="B32" s="46"/>
      <c r="C32" s="47"/>
      <c r="D32" s="47"/>
      <c r="E32" s="55" t="s">
        <v>47</v>
      </c>
      <c r="F32" s="157">
        <f>ROUND(SUM(BG85:BG190), 2)</f>
        <v>0</v>
      </c>
      <c r="G32" s="47"/>
      <c r="H32" s="47"/>
      <c r="I32" s="158">
        <v>0.20999999999999999</v>
      </c>
      <c r="J32" s="157">
        <v>0</v>
      </c>
      <c r="K32" s="51"/>
    </row>
    <row r="33" hidden="1" s="1" customFormat="1" ht="14.4" customHeight="1">
      <c r="B33" s="46"/>
      <c r="C33" s="47"/>
      <c r="D33" s="47"/>
      <c r="E33" s="55" t="s">
        <v>48</v>
      </c>
      <c r="F33" s="157">
        <f>ROUND(SUM(BH85:BH190), 2)</f>
        <v>0</v>
      </c>
      <c r="G33" s="47"/>
      <c r="H33" s="47"/>
      <c r="I33" s="158">
        <v>0.14999999999999999</v>
      </c>
      <c r="J33" s="157">
        <v>0</v>
      </c>
      <c r="K33" s="51"/>
    </row>
    <row r="34" hidden="1" s="1" customFormat="1" ht="14.4" customHeight="1">
      <c r="B34" s="46"/>
      <c r="C34" s="47"/>
      <c r="D34" s="47"/>
      <c r="E34" s="55" t="s">
        <v>49</v>
      </c>
      <c r="F34" s="157">
        <f>ROUND(SUM(BI85:BI190),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305 - Stoka 5</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J85</f>
        <v>0</v>
      </c>
      <c r="K56" s="51"/>
      <c r="AU56" s="24" t="s">
        <v>140</v>
      </c>
    </row>
    <row r="57" s="7" customFormat="1" ht="24.96" customHeight="1">
      <c r="B57" s="177"/>
      <c r="C57" s="178"/>
      <c r="D57" s="179" t="s">
        <v>219</v>
      </c>
      <c r="E57" s="180"/>
      <c r="F57" s="180"/>
      <c r="G57" s="180"/>
      <c r="H57" s="180"/>
      <c r="I57" s="181"/>
      <c r="J57" s="182">
        <f>J86</f>
        <v>0</v>
      </c>
      <c r="K57" s="183"/>
    </row>
    <row r="58" s="8" customFormat="1" ht="19.92" customHeight="1">
      <c r="B58" s="184"/>
      <c r="C58" s="185"/>
      <c r="D58" s="186" t="s">
        <v>220</v>
      </c>
      <c r="E58" s="187"/>
      <c r="F58" s="187"/>
      <c r="G58" s="187"/>
      <c r="H58" s="187"/>
      <c r="I58" s="188"/>
      <c r="J58" s="189">
        <f>J87</f>
        <v>0</v>
      </c>
      <c r="K58" s="190"/>
    </row>
    <row r="59" s="8" customFormat="1" ht="19.92" customHeight="1">
      <c r="B59" s="184"/>
      <c r="C59" s="185"/>
      <c r="D59" s="186" t="s">
        <v>845</v>
      </c>
      <c r="E59" s="187"/>
      <c r="F59" s="187"/>
      <c r="G59" s="187"/>
      <c r="H59" s="187"/>
      <c r="I59" s="188"/>
      <c r="J59" s="189">
        <f>J120</f>
        <v>0</v>
      </c>
      <c r="K59" s="190"/>
    </row>
    <row r="60" s="8" customFormat="1" ht="19.92" customHeight="1">
      <c r="B60" s="184"/>
      <c r="C60" s="185"/>
      <c r="D60" s="186" t="s">
        <v>846</v>
      </c>
      <c r="E60" s="187"/>
      <c r="F60" s="187"/>
      <c r="G60" s="187"/>
      <c r="H60" s="187"/>
      <c r="I60" s="188"/>
      <c r="J60" s="189">
        <f>J122</f>
        <v>0</v>
      </c>
      <c r="K60" s="190"/>
    </row>
    <row r="61" s="8" customFormat="1" ht="19.92" customHeight="1">
      <c r="B61" s="184"/>
      <c r="C61" s="185"/>
      <c r="D61" s="186" t="s">
        <v>847</v>
      </c>
      <c r="E61" s="187"/>
      <c r="F61" s="187"/>
      <c r="G61" s="187"/>
      <c r="H61" s="187"/>
      <c r="I61" s="188"/>
      <c r="J61" s="189">
        <f>J126</f>
        <v>0</v>
      </c>
      <c r="K61" s="190"/>
    </row>
    <row r="62" s="8" customFormat="1" ht="19.92" customHeight="1">
      <c r="B62" s="184"/>
      <c r="C62" s="185"/>
      <c r="D62" s="186" t="s">
        <v>222</v>
      </c>
      <c r="E62" s="187"/>
      <c r="F62" s="187"/>
      <c r="G62" s="187"/>
      <c r="H62" s="187"/>
      <c r="I62" s="188"/>
      <c r="J62" s="189">
        <f>J134</f>
        <v>0</v>
      </c>
      <c r="K62" s="190"/>
    </row>
    <row r="63" s="8" customFormat="1" ht="19.92" customHeight="1">
      <c r="B63" s="184"/>
      <c r="C63" s="185"/>
      <c r="D63" s="186" t="s">
        <v>225</v>
      </c>
      <c r="E63" s="187"/>
      <c r="F63" s="187"/>
      <c r="G63" s="187"/>
      <c r="H63" s="187"/>
      <c r="I63" s="188"/>
      <c r="J63" s="189">
        <f>J185</f>
        <v>0</v>
      </c>
      <c r="K63" s="190"/>
    </row>
    <row r="64" s="7" customFormat="1" ht="24.96" customHeight="1">
      <c r="B64" s="177"/>
      <c r="C64" s="178"/>
      <c r="D64" s="179" t="s">
        <v>1604</v>
      </c>
      <c r="E64" s="180"/>
      <c r="F64" s="180"/>
      <c r="G64" s="180"/>
      <c r="H64" s="180"/>
      <c r="I64" s="181"/>
      <c r="J64" s="182">
        <f>J188</f>
        <v>0</v>
      </c>
      <c r="K64" s="183"/>
    </row>
    <row r="65" s="8" customFormat="1" ht="19.92" customHeight="1">
      <c r="B65" s="184"/>
      <c r="C65" s="185"/>
      <c r="D65" s="186" t="s">
        <v>1605</v>
      </c>
      <c r="E65" s="187"/>
      <c r="F65" s="187"/>
      <c r="G65" s="187"/>
      <c r="H65" s="187"/>
      <c r="I65" s="188"/>
      <c r="J65" s="189">
        <f>J189</f>
        <v>0</v>
      </c>
      <c r="K65" s="190"/>
    </row>
    <row r="66" s="1" customFormat="1" ht="21.84" customHeight="1">
      <c r="B66" s="46"/>
      <c r="C66" s="47"/>
      <c r="D66" s="47"/>
      <c r="E66" s="47"/>
      <c r="F66" s="47"/>
      <c r="G66" s="47"/>
      <c r="H66" s="47"/>
      <c r="I66" s="144"/>
      <c r="J66" s="47"/>
      <c r="K66" s="51"/>
    </row>
    <row r="67" s="1" customFormat="1" ht="6.96" customHeight="1">
      <c r="B67" s="67"/>
      <c r="C67" s="68"/>
      <c r="D67" s="68"/>
      <c r="E67" s="68"/>
      <c r="F67" s="68"/>
      <c r="G67" s="68"/>
      <c r="H67" s="68"/>
      <c r="I67" s="166"/>
      <c r="J67" s="68"/>
      <c r="K67" s="69"/>
    </row>
    <row r="71" s="1" customFormat="1" ht="6.96" customHeight="1">
      <c r="B71" s="70"/>
      <c r="C71" s="71"/>
      <c r="D71" s="71"/>
      <c r="E71" s="71"/>
      <c r="F71" s="71"/>
      <c r="G71" s="71"/>
      <c r="H71" s="71"/>
      <c r="I71" s="169"/>
      <c r="J71" s="71"/>
      <c r="K71" s="71"/>
      <c r="L71" s="72"/>
    </row>
    <row r="72" s="1" customFormat="1" ht="36.96" customHeight="1">
      <c r="B72" s="46"/>
      <c r="C72" s="73" t="s">
        <v>146</v>
      </c>
      <c r="D72" s="74"/>
      <c r="E72" s="74"/>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4.4" customHeight="1">
      <c r="B74" s="46"/>
      <c r="C74" s="76" t="s">
        <v>18</v>
      </c>
      <c r="D74" s="74"/>
      <c r="E74" s="74"/>
      <c r="F74" s="74"/>
      <c r="G74" s="74"/>
      <c r="H74" s="74"/>
      <c r="I74" s="191"/>
      <c r="J74" s="74"/>
      <c r="K74" s="74"/>
      <c r="L74" s="72"/>
    </row>
    <row r="75" s="1" customFormat="1" ht="16.5" customHeight="1">
      <c r="B75" s="46"/>
      <c r="C75" s="74"/>
      <c r="D75" s="74"/>
      <c r="E75" s="192" t="str">
        <f>E7</f>
        <v>II/118 Kladno - Středočeský kraj</v>
      </c>
      <c r="F75" s="76"/>
      <c r="G75" s="76"/>
      <c r="H75" s="76"/>
      <c r="I75" s="191"/>
      <c r="J75" s="74"/>
      <c r="K75" s="74"/>
      <c r="L75" s="72"/>
    </row>
    <row r="76" s="1" customFormat="1" ht="14.4" customHeight="1">
      <c r="B76" s="46"/>
      <c r="C76" s="76" t="s">
        <v>134</v>
      </c>
      <c r="D76" s="74"/>
      <c r="E76" s="74"/>
      <c r="F76" s="74"/>
      <c r="G76" s="74"/>
      <c r="H76" s="74"/>
      <c r="I76" s="191"/>
      <c r="J76" s="74"/>
      <c r="K76" s="74"/>
      <c r="L76" s="72"/>
    </row>
    <row r="77" s="1" customFormat="1" ht="17.25" customHeight="1">
      <c r="B77" s="46"/>
      <c r="C77" s="74"/>
      <c r="D77" s="74"/>
      <c r="E77" s="82" t="str">
        <f>E9</f>
        <v>SO 305 - Stoka 5</v>
      </c>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8" customHeight="1">
      <c r="B79" s="46"/>
      <c r="C79" s="76" t="s">
        <v>25</v>
      </c>
      <c r="D79" s="74"/>
      <c r="E79" s="74"/>
      <c r="F79" s="193" t="str">
        <f>F12</f>
        <v xml:space="preserve"> </v>
      </c>
      <c r="G79" s="74"/>
      <c r="H79" s="74"/>
      <c r="I79" s="194" t="s">
        <v>27</v>
      </c>
      <c r="J79" s="85" t="str">
        <f>IF(J12="","",J12)</f>
        <v>05.09.2016</v>
      </c>
      <c r="K79" s="74"/>
      <c r="L79" s="72"/>
    </row>
    <row r="80" s="1" customFormat="1" ht="6.96" customHeight="1">
      <c r="B80" s="46"/>
      <c r="C80" s="74"/>
      <c r="D80" s="74"/>
      <c r="E80" s="74"/>
      <c r="F80" s="74"/>
      <c r="G80" s="74"/>
      <c r="H80" s="74"/>
      <c r="I80" s="191"/>
      <c r="J80" s="74"/>
      <c r="K80" s="74"/>
      <c r="L80" s="72"/>
    </row>
    <row r="81" s="1" customFormat="1">
      <c r="B81" s="46"/>
      <c r="C81" s="76" t="s">
        <v>31</v>
      </c>
      <c r="D81" s="74"/>
      <c r="E81" s="74"/>
      <c r="F81" s="193" t="str">
        <f>E15</f>
        <v xml:space="preserve"> </v>
      </c>
      <c r="G81" s="74"/>
      <c r="H81" s="74"/>
      <c r="I81" s="194" t="s">
        <v>36</v>
      </c>
      <c r="J81" s="193" t="str">
        <f>E21</f>
        <v xml:space="preserve"> </v>
      </c>
      <c r="K81" s="74"/>
      <c r="L81" s="72"/>
    </row>
    <row r="82" s="1" customFormat="1" ht="14.4" customHeight="1">
      <c r="B82" s="46"/>
      <c r="C82" s="76" t="s">
        <v>34</v>
      </c>
      <c r="D82" s="74"/>
      <c r="E82" s="74"/>
      <c r="F82" s="193" t="str">
        <f>IF(E18="","",E18)</f>
        <v/>
      </c>
      <c r="G82" s="74"/>
      <c r="H82" s="74"/>
      <c r="I82" s="191"/>
      <c r="J82" s="74"/>
      <c r="K82" s="74"/>
      <c r="L82" s="72"/>
    </row>
    <row r="83" s="1" customFormat="1" ht="10.32" customHeight="1">
      <c r="B83" s="46"/>
      <c r="C83" s="74"/>
      <c r="D83" s="74"/>
      <c r="E83" s="74"/>
      <c r="F83" s="74"/>
      <c r="G83" s="74"/>
      <c r="H83" s="74"/>
      <c r="I83" s="191"/>
      <c r="J83" s="74"/>
      <c r="K83" s="74"/>
      <c r="L83" s="72"/>
    </row>
    <row r="84" s="9" customFormat="1" ht="29.28" customHeight="1">
      <c r="B84" s="195"/>
      <c r="C84" s="196" t="s">
        <v>147</v>
      </c>
      <c r="D84" s="197" t="s">
        <v>59</v>
      </c>
      <c r="E84" s="197" t="s">
        <v>55</v>
      </c>
      <c r="F84" s="197" t="s">
        <v>148</v>
      </c>
      <c r="G84" s="197" t="s">
        <v>149</v>
      </c>
      <c r="H84" s="197" t="s">
        <v>150</v>
      </c>
      <c r="I84" s="198" t="s">
        <v>151</v>
      </c>
      <c r="J84" s="197" t="s">
        <v>138</v>
      </c>
      <c r="K84" s="199" t="s">
        <v>152</v>
      </c>
      <c r="L84" s="200"/>
      <c r="M84" s="102" t="s">
        <v>153</v>
      </c>
      <c r="N84" s="103" t="s">
        <v>44</v>
      </c>
      <c r="O84" s="103" t="s">
        <v>154</v>
      </c>
      <c r="P84" s="103" t="s">
        <v>155</v>
      </c>
      <c r="Q84" s="103" t="s">
        <v>156</v>
      </c>
      <c r="R84" s="103" t="s">
        <v>157</v>
      </c>
      <c r="S84" s="103" t="s">
        <v>158</v>
      </c>
      <c r="T84" s="104" t="s">
        <v>159</v>
      </c>
    </row>
    <row r="85" s="1" customFormat="1" ht="29.28" customHeight="1">
      <c r="B85" s="46"/>
      <c r="C85" s="108" t="s">
        <v>139</v>
      </c>
      <c r="D85" s="74"/>
      <c r="E85" s="74"/>
      <c r="F85" s="74"/>
      <c r="G85" s="74"/>
      <c r="H85" s="74"/>
      <c r="I85" s="191"/>
      <c r="J85" s="201">
        <f>BK85</f>
        <v>0</v>
      </c>
      <c r="K85" s="74"/>
      <c r="L85" s="72"/>
      <c r="M85" s="105"/>
      <c r="N85" s="106"/>
      <c r="O85" s="106"/>
      <c r="P85" s="202">
        <f>P86+P188</f>
        <v>0</v>
      </c>
      <c r="Q85" s="106"/>
      <c r="R85" s="202">
        <f>R86+R188</f>
        <v>162.02695421999999</v>
      </c>
      <c r="S85" s="106"/>
      <c r="T85" s="203">
        <f>T86+T188</f>
        <v>0</v>
      </c>
      <c r="AT85" s="24" t="s">
        <v>73</v>
      </c>
      <c r="AU85" s="24" t="s">
        <v>140</v>
      </c>
      <c r="BK85" s="204">
        <f>BK86+BK188</f>
        <v>0</v>
      </c>
    </row>
    <row r="86" s="10" customFormat="1" ht="37.44" customHeight="1">
      <c r="B86" s="205"/>
      <c r="C86" s="206"/>
      <c r="D86" s="207" t="s">
        <v>73</v>
      </c>
      <c r="E86" s="208" t="s">
        <v>226</v>
      </c>
      <c r="F86" s="208" t="s">
        <v>227</v>
      </c>
      <c r="G86" s="206"/>
      <c r="H86" s="206"/>
      <c r="I86" s="209"/>
      <c r="J86" s="210">
        <f>BK86</f>
        <v>0</v>
      </c>
      <c r="K86" s="206"/>
      <c r="L86" s="211"/>
      <c r="M86" s="212"/>
      <c r="N86" s="213"/>
      <c r="O86" s="213"/>
      <c r="P86" s="214">
        <f>P87+P120+P122+P126+P134+P185</f>
        <v>0</v>
      </c>
      <c r="Q86" s="213"/>
      <c r="R86" s="214">
        <f>R87+R120+R122+R126+R134+R185</f>
        <v>162.02695421999999</v>
      </c>
      <c r="S86" s="213"/>
      <c r="T86" s="215">
        <f>T87+T120+T122+T126+T134+T185</f>
        <v>0</v>
      </c>
      <c r="AR86" s="216" t="s">
        <v>24</v>
      </c>
      <c r="AT86" s="217" t="s">
        <v>73</v>
      </c>
      <c r="AU86" s="217" t="s">
        <v>74</v>
      </c>
      <c r="AY86" s="216" t="s">
        <v>163</v>
      </c>
      <c r="BK86" s="218">
        <f>BK87+BK120+BK122+BK126+BK134+BK185</f>
        <v>0</v>
      </c>
    </row>
    <row r="87" s="10" customFormat="1" ht="19.92" customHeight="1">
      <c r="B87" s="205"/>
      <c r="C87" s="206"/>
      <c r="D87" s="207" t="s">
        <v>73</v>
      </c>
      <c r="E87" s="219" t="s">
        <v>24</v>
      </c>
      <c r="F87" s="219" t="s">
        <v>228</v>
      </c>
      <c r="G87" s="206"/>
      <c r="H87" s="206"/>
      <c r="I87" s="209"/>
      <c r="J87" s="220">
        <f>BK87</f>
        <v>0</v>
      </c>
      <c r="K87" s="206"/>
      <c r="L87" s="211"/>
      <c r="M87" s="212"/>
      <c r="N87" s="213"/>
      <c r="O87" s="213"/>
      <c r="P87" s="214">
        <f>SUM(P88:P119)</f>
        <v>0</v>
      </c>
      <c r="Q87" s="213"/>
      <c r="R87" s="214">
        <f>SUM(R88:R119)</f>
        <v>1.34863</v>
      </c>
      <c r="S87" s="213"/>
      <c r="T87" s="215">
        <f>SUM(T88:T119)</f>
        <v>0</v>
      </c>
      <c r="AR87" s="216" t="s">
        <v>24</v>
      </c>
      <c r="AT87" s="217" t="s">
        <v>73</v>
      </c>
      <c r="AU87" s="217" t="s">
        <v>24</v>
      </c>
      <c r="AY87" s="216" t="s">
        <v>163</v>
      </c>
      <c r="BK87" s="218">
        <f>SUM(BK88:BK119)</f>
        <v>0</v>
      </c>
    </row>
    <row r="88" s="1" customFormat="1" ht="63.75" customHeight="1">
      <c r="B88" s="46"/>
      <c r="C88" s="221" t="s">
        <v>24</v>
      </c>
      <c r="D88" s="221" t="s">
        <v>166</v>
      </c>
      <c r="E88" s="222" t="s">
        <v>1309</v>
      </c>
      <c r="F88" s="223" t="s">
        <v>1310</v>
      </c>
      <c r="G88" s="224" t="s">
        <v>261</v>
      </c>
      <c r="H88" s="225">
        <v>6</v>
      </c>
      <c r="I88" s="226"/>
      <c r="J88" s="227">
        <f>ROUND(I88*H88,2)</f>
        <v>0</v>
      </c>
      <c r="K88" s="223" t="s">
        <v>232</v>
      </c>
      <c r="L88" s="72"/>
      <c r="M88" s="228" t="s">
        <v>22</v>
      </c>
      <c r="N88" s="229" t="s">
        <v>45</v>
      </c>
      <c r="O88" s="47"/>
      <c r="P88" s="230">
        <f>O88*H88</f>
        <v>0</v>
      </c>
      <c r="Q88" s="230">
        <v>0.036900000000000002</v>
      </c>
      <c r="R88" s="230">
        <f>Q88*H88</f>
        <v>0.22140000000000001</v>
      </c>
      <c r="S88" s="230">
        <v>0</v>
      </c>
      <c r="T88" s="231">
        <f>S88*H88</f>
        <v>0</v>
      </c>
      <c r="AR88" s="24" t="s">
        <v>183</v>
      </c>
      <c r="AT88" s="24" t="s">
        <v>166</v>
      </c>
      <c r="AU88" s="24" t="s">
        <v>83</v>
      </c>
      <c r="AY88" s="24" t="s">
        <v>163</v>
      </c>
      <c r="BE88" s="232">
        <f>IF(N88="základní",J88,0)</f>
        <v>0</v>
      </c>
      <c r="BF88" s="232">
        <f>IF(N88="snížená",J88,0)</f>
        <v>0</v>
      </c>
      <c r="BG88" s="232">
        <f>IF(N88="zákl. přenesená",J88,0)</f>
        <v>0</v>
      </c>
      <c r="BH88" s="232">
        <f>IF(N88="sníž. přenesená",J88,0)</f>
        <v>0</v>
      </c>
      <c r="BI88" s="232">
        <f>IF(N88="nulová",J88,0)</f>
        <v>0</v>
      </c>
      <c r="BJ88" s="24" t="s">
        <v>24</v>
      </c>
      <c r="BK88" s="232">
        <f>ROUND(I88*H88,2)</f>
        <v>0</v>
      </c>
      <c r="BL88" s="24" t="s">
        <v>183</v>
      </c>
      <c r="BM88" s="24" t="s">
        <v>1606</v>
      </c>
    </row>
    <row r="89" s="1" customFormat="1">
      <c r="B89" s="46"/>
      <c r="C89" s="74"/>
      <c r="D89" s="235" t="s">
        <v>234</v>
      </c>
      <c r="E89" s="74"/>
      <c r="F89" s="259" t="s">
        <v>1312</v>
      </c>
      <c r="G89" s="74"/>
      <c r="H89" s="74"/>
      <c r="I89" s="191"/>
      <c r="J89" s="74"/>
      <c r="K89" s="74"/>
      <c r="L89" s="72"/>
      <c r="M89" s="260"/>
      <c r="N89" s="47"/>
      <c r="O89" s="47"/>
      <c r="P89" s="47"/>
      <c r="Q89" s="47"/>
      <c r="R89" s="47"/>
      <c r="S89" s="47"/>
      <c r="T89" s="95"/>
      <c r="AT89" s="24" t="s">
        <v>234</v>
      </c>
      <c r="AU89" s="24" t="s">
        <v>83</v>
      </c>
    </row>
    <row r="90" s="1" customFormat="1" ht="38.25" customHeight="1">
      <c r="B90" s="46"/>
      <c r="C90" s="221" t="s">
        <v>83</v>
      </c>
      <c r="D90" s="221" t="s">
        <v>166</v>
      </c>
      <c r="E90" s="222" t="s">
        <v>1420</v>
      </c>
      <c r="F90" s="223" t="s">
        <v>1421</v>
      </c>
      <c r="G90" s="224" t="s">
        <v>273</v>
      </c>
      <c r="H90" s="225">
        <v>549</v>
      </c>
      <c r="I90" s="226"/>
      <c r="J90" s="227">
        <f>ROUND(I90*H90,2)</f>
        <v>0</v>
      </c>
      <c r="K90" s="223" t="s">
        <v>232</v>
      </c>
      <c r="L90" s="72"/>
      <c r="M90" s="228" t="s">
        <v>22</v>
      </c>
      <c r="N90" s="229" t="s">
        <v>45</v>
      </c>
      <c r="O90" s="47"/>
      <c r="P90" s="230">
        <f>O90*H90</f>
        <v>0</v>
      </c>
      <c r="Q90" s="230">
        <v>0</v>
      </c>
      <c r="R90" s="230">
        <f>Q90*H90</f>
        <v>0</v>
      </c>
      <c r="S90" s="230">
        <v>0</v>
      </c>
      <c r="T90" s="231">
        <f>S90*H90</f>
        <v>0</v>
      </c>
      <c r="AR90" s="24" t="s">
        <v>183</v>
      </c>
      <c r="AT90" s="24" t="s">
        <v>166</v>
      </c>
      <c r="AU90" s="24" t="s">
        <v>83</v>
      </c>
      <c r="AY90" s="24" t="s">
        <v>163</v>
      </c>
      <c r="BE90" s="232">
        <f>IF(N90="základní",J90,0)</f>
        <v>0</v>
      </c>
      <c r="BF90" s="232">
        <f>IF(N90="snížená",J90,0)</f>
        <v>0</v>
      </c>
      <c r="BG90" s="232">
        <f>IF(N90="zákl. přenesená",J90,0)</f>
        <v>0</v>
      </c>
      <c r="BH90" s="232">
        <f>IF(N90="sníž. přenesená",J90,0)</f>
        <v>0</v>
      </c>
      <c r="BI90" s="232">
        <f>IF(N90="nulová",J90,0)</f>
        <v>0</v>
      </c>
      <c r="BJ90" s="24" t="s">
        <v>24</v>
      </c>
      <c r="BK90" s="232">
        <f>ROUND(I90*H90,2)</f>
        <v>0</v>
      </c>
      <c r="BL90" s="24" t="s">
        <v>183</v>
      </c>
      <c r="BM90" s="24" t="s">
        <v>1607</v>
      </c>
    </row>
    <row r="91" s="1" customFormat="1">
      <c r="B91" s="46"/>
      <c r="C91" s="74"/>
      <c r="D91" s="235" t="s">
        <v>234</v>
      </c>
      <c r="E91" s="74"/>
      <c r="F91" s="259" t="s">
        <v>892</v>
      </c>
      <c r="G91" s="74"/>
      <c r="H91" s="74"/>
      <c r="I91" s="191"/>
      <c r="J91" s="74"/>
      <c r="K91" s="74"/>
      <c r="L91" s="72"/>
      <c r="M91" s="260"/>
      <c r="N91" s="47"/>
      <c r="O91" s="47"/>
      <c r="P91" s="47"/>
      <c r="Q91" s="47"/>
      <c r="R91" s="47"/>
      <c r="S91" s="47"/>
      <c r="T91" s="95"/>
      <c r="AT91" s="24" t="s">
        <v>234</v>
      </c>
      <c r="AU91" s="24" t="s">
        <v>83</v>
      </c>
    </row>
    <row r="92" s="1" customFormat="1" ht="38.25" customHeight="1">
      <c r="B92" s="46"/>
      <c r="C92" s="221" t="s">
        <v>178</v>
      </c>
      <c r="D92" s="221" t="s">
        <v>166</v>
      </c>
      <c r="E92" s="222" t="s">
        <v>1319</v>
      </c>
      <c r="F92" s="223" t="s">
        <v>1320</v>
      </c>
      <c r="G92" s="224" t="s">
        <v>273</v>
      </c>
      <c r="H92" s="225">
        <v>274.5</v>
      </c>
      <c r="I92" s="226"/>
      <c r="J92" s="227">
        <f>ROUND(I92*H92,2)</f>
        <v>0</v>
      </c>
      <c r="K92" s="223" t="s">
        <v>232</v>
      </c>
      <c r="L92" s="72"/>
      <c r="M92" s="228" t="s">
        <v>22</v>
      </c>
      <c r="N92" s="229" t="s">
        <v>45</v>
      </c>
      <c r="O92" s="47"/>
      <c r="P92" s="230">
        <f>O92*H92</f>
        <v>0</v>
      </c>
      <c r="Q92" s="230">
        <v>0</v>
      </c>
      <c r="R92" s="230">
        <f>Q92*H92</f>
        <v>0</v>
      </c>
      <c r="S92" s="230">
        <v>0</v>
      </c>
      <c r="T92" s="231">
        <f>S92*H92</f>
        <v>0</v>
      </c>
      <c r="AR92" s="24" t="s">
        <v>183</v>
      </c>
      <c r="AT92" s="24" t="s">
        <v>166</v>
      </c>
      <c r="AU92" s="24" t="s">
        <v>83</v>
      </c>
      <c r="AY92" s="24" t="s">
        <v>163</v>
      </c>
      <c r="BE92" s="232">
        <f>IF(N92="základní",J92,0)</f>
        <v>0</v>
      </c>
      <c r="BF92" s="232">
        <f>IF(N92="snížená",J92,0)</f>
        <v>0</v>
      </c>
      <c r="BG92" s="232">
        <f>IF(N92="zákl. přenesená",J92,0)</f>
        <v>0</v>
      </c>
      <c r="BH92" s="232">
        <f>IF(N92="sníž. přenesená",J92,0)</f>
        <v>0</v>
      </c>
      <c r="BI92" s="232">
        <f>IF(N92="nulová",J92,0)</f>
        <v>0</v>
      </c>
      <c r="BJ92" s="24" t="s">
        <v>24</v>
      </c>
      <c r="BK92" s="232">
        <f>ROUND(I92*H92,2)</f>
        <v>0</v>
      </c>
      <c r="BL92" s="24" t="s">
        <v>183</v>
      </c>
      <c r="BM92" s="24" t="s">
        <v>1608</v>
      </c>
    </row>
    <row r="93" s="1" customFormat="1">
      <c r="B93" s="46"/>
      <c r="C93" s="74"/>
      <c r="D93" s="235" t="s">
        <v>234</v>
      </c>
      <c r="E93" s="74"/>
      <c r="F93" s="259" t="s">
        <v>892</v>
      </c>
      <c r="G93" s="74"/>
      <c r="H93" s="74"/>
      <c r="I93" s="191"/>
      <c r="J93" s="74"/>
      <c r="K93" s="74"/>
      <c r="L93" s="72"/>
      <c r="M93" s="260"/>
      <c r="N93" s="47"/>
      <c r="O93" s="47"/>
      <c r="P93" s="47"/>
      <c r="Q93" s="47"/>
      <c r="R93" s="47"/>
      <c r="S93" s="47"/>
      <c r="T93" s="95"/>
      <c r="AT93" s="24" t="s">
        <v>234</v>
      </c>
      <c r="AU93" s="24" t="s">
        <v>83</v>
      </c>
    </row>
    <row r="94" s="11" customFormat="1">
      <c r="B94" s="233"/>
      <c r="C94" s="234"/>
      <c r="D94" s="235" t="s">
        <v>173</v>
      </c>
      <c r="E94" s="234"/>
      <c r="F94" s="237" t="s">
        <v>1609</v>
      </c>
      <c r="G94" s="234"/>
      <c r="H94" s="238">
        <v>274.5</v>
      </c>
      <c r="I94" s="239"/>
      <c r="J94" s="234"/>
      <c r="K94" s="234"/>
      <c r="L94" s="240"/>
      <c r="M94" s="241"/>
      <c r="N94" s="242"/>
      <c r="O94" s="242"/>
      <c r="P94" s="242"/>
      <c r="Q94" s="242"/>
      <c r="R94" s="242"/>
      <c r="S94" s="242"/>
      <c r="T94" s="243"/>
      <c r="AT94" s="244" t="s">
        <v>173</v>
      </c>
      <c r="AU94" s="244" t="s">
        <v>83</v>
      </c>
      <c r="AV94" s="11" t="s">
        <v>83</v>
      </c>
      <c r="AW94" s="11" t="s">
        <v>6</v>
      </c>
      <c r="AX94" s="11" t="s">
        <v>24</v>
      </c>
      <c r="AY94" s="244" t="s">
        <v>163</v>
      </c>
    </row>
    <row r="95" s="1" customFormat="1" ht="25.5" customHeight="1">
      <c r="B95" s="46"/>
      <c r="C95" s="221" t="s">
        <v>183</v>
      </c>
      <c r="D95" s="221" t="s">
        <v>166</v>
      </c>
      <c r="E95" s="222" t="s">
        <v>1610</v>
      </c>
      <c r="F95" s="223" t="s">
        <v>1611</v>
      </c>
      <c r="G95" s="224" t="s">
        <v>231</v>
      </c>
      <c r="H95" s="225">
        <v>667</v>
      </c>
      <c r="I95" s="226"/>
      <c r="J95" s="227">
        <f>ROUND(I95*H95,2)</f>
        <v>0</v>
      </c>
      <c r="K95" s="223" t="s">
        <v>232</v>
      </c>
      <c r="L95" s="72"/>
      <c r="M95" s="228" t="s">
        <v>22</v>
      </c>
      <c r="N95" s="229" t="s">
        <v>45</v>
      </c>
      <c r="O95" s="47"/>
      <c r="P95" s="230">
        <f>O95*H95</f>
        <v>0</v>
      </c>
      <c r="Q95" s="230">
        <v>0.00084000000000000003</v>
      </c>
      <c r="R95" s="230">
        <f>Q95*H95</f>
        <v>0.56028</v>
      </c>
      <c r="S95" s="230">
        <v>0</v>
      </c>
      <c r="T95" s="231">
        <f>S95*H95</f>
        <v>0</v>
      </c>
      <c r="AR95" s="24" t="s">
        <v>183</v>
      </c>
      <c r="AT95" s="24" t="s">
        <v>166</v>
      </c>
      <c r="AU95" s="24" t="s">
        <v>83</v>
      </c>
      <c r="AY95" s="24" t="s">
        <v>163</v>
      </c>
      <c r="BE95" s="232">
        <f>IF(N95="základní",J95,0)</f>
        <v>0</v>
      </c>
      <c r="BF95" s="232">
        <f>IF(N95="snížená",J95,0)</f>
        <v>0</v>
      </c>
      <c r="BG95" s="232">
        <f>IF(N95="zákl. přenesená",J95,0)</f>
        <v>0</v>
      </c>
      <c r="BH95" s="232">
        <f>IF(N95="sníž. přenesená",J95,0)</f>
        <v>0</v>
      </c>
      <c r="BI95" s="232">
        <f>IF(N95="nulová",J95,0)</f>
        <v>0</v>
      </c>
      <c r="BJ95" s="24" t="s">
        <v>24</v>
      </c>
      <c r="BK95" s="232">
        <f>ROUND(I95*H95,2)</f>
        <v>0</v>
      </c>
      <c r="BL95" s="24" t="s">
        <v>183</v>
      </c>
      <c r="BM95" s="24" t="s">
        <v>1612</v>
      </c>
    </row>
    <row r="96" s="1" customFormat="1">
      <c r="B96" s="46"/>
      <c r="C96" s="74"/>
      <c r="D96" s="235" t="s">
        <v>234</v>
      </c>
      <c r="E96" s="74"/>
      <c r="F96" s="259" t="s">
        <v>1326</v>
      </c>
      <c r="G96" s="74"/>
      <c r="H96" s="74"/>
      <c r="I96" s="191"/>
      <c r="J96" s="74"/>
      <c r="K96" s="74"/>
      <c r="L96" s="72"/>
      <c r="M96" s="260"/>
      <c r="N96" s="47"/>
      <c r="O96" s="47"/>
      <c r="P96" s="47"/>
      <c r="Q96" s="47"/>
      <c r="R96" s="47"/>
      <c r="S96" s="47"/>
      <c r="T96" s="95"/>
      <c r="AT96" s="24" t="s">
        <v>234</v>
      </c>
      <c r="AU96" s="24" t="s">
        <v>83</v>
      </c>
    </row>
    <row r="97" s="1" customFormat="1" ht="25.5" customHeight="1">
      <c r="B97" s="46"/>
      <c r="C97" s="221" t="s">
        <v>162</v>
      </c>
      <c r="D97" s="221" t="s">
        <v>166</v>
      </c>
      <c r="E97" s="222" t="s">
        <v>1323</v>
      </c>
      <c r="F97" s="223" t="s">
        <v>1324</v>
      </c>
      <c r="G97" s="224" t="s">
        <v>231</v>
      </c>
      <c r="H97" s="225">
        <v>667</v>
      </c>
      <c r="I97" s="226"/>
      <c r="J97" s="227">
        <f>ROUND(I97*H97,2)</f>
        <v>0</v>
      </c>
      <c r="K97" s="223" t="s">
        <v>232</v>
      </c>
      <c r="L97" s="72"/>
      <c r="M97" s="228" t="s">
        <v>22</v>
      </c>
      <c r="N97" s="229" t="s">
        <v>45</v>
      </c>
      <c r="O97" s="47"/>
      <c r="P97" s="230">
        <f>O97*H97</f>
        <v>0</v>
      </c>
      <c r="Q97" s="230">
        <v>0.00084999999999999995</v>
      </c>
      <c r="R97" s="230">
        <f>Q97*H97</f>
        <v>0.56694999999999995</v>
      </c>
      <c r="S97" s="230">
        <v>0</v>
      </c>
      <c r="T97" s="231">
        <f>S97*H97</f>
        <v>0</v>
      </c>
      <c r="AR97" s="24" t="s">
        <v>183</v>
      </c>
      <c r="AT97" s="24" t="s">
        <v>166</v>
      </c>
      <c r="AU97" s="24" t="s">
        <v>83</v>
      </c>
      <c r="AY97" s="24" t="s">
        <v>163</v>
      </c>
      <c r="BE97" s="232">
        <f>IF(N97="základní",J97,0)</f>
        <v>0</v>
      </c>
      <c r="BF97" s="232">
        <f>IF(N97="snížená",J97,0)</f>
        <v>0</v>
      </c>
      <c r="BG97" s="232">
        <f>IF(N97="zákl. přenesená",J97,0)</f>
        <v>0</v>
      </c>
      <c r="BH97" s="232">
        <f>IF(N97="sníž. přenesená",J97,0)</f>
        <v>0</v>
      </c>
      <c r="BI97" s="232">
        <f>IF(N97="nulová",J97,0)</f>
        <v>0</v>
      </c>
      <c r="BJ97" s="24" t="s">
        <v>24</v>
      </c>
      <c r="BK97" s="232">
        <f>ROUND(I97*H97,2)</f>
        <v>0</v>
      </c>
      <c r="BL97" s="24" t="s">
        <v>183</v>
      </c>
      <c r="BM97" s="24" t="s">
        <v>1613</v>
      </c>
    </row>
    <row r="98" s="1" customFormat="1">
      <c r="B98" s="46"/>
      <c r="C98" s="74"/>
      <c r="D98" s="235" t="s">
        <v>234</v>
      </c>
      <c r="E98" s="74"/>
      <c r="F98" s="259" t="s">
        <v>1326</v>
      </c>
      <c r="G98" s="74"/>
      <c r="H98" s="74"/>
      <c r="I98" s="191"/>
      <c r="J98" s="74"/>
      <c r="K98" s="74"/>
      <c r="L98" s="72"/>
      <c r="M98" s="260"/>
      <c r="N98" s="47"/>
      <c r="O98" s="47"/>
      <c r="P98" s="47"/>
      <c r="Q98" s="47"/>
      <c r="R98" s="47"/>
      <c r="S98" s="47"/>
      <c r="T98" s="95"/>
      <c r="AT98" s="24" t="s">
        <v>234</v>
      </c>
      <c r="AU98" s="24" t="s">
        <v>83</v>
      </c>
    </row>
    <row r="99" s="1" customFormat="1" ht="25.5" customHeight="1">
      <c r="B99" s="46"/>
      <c r="C99" s="221" t="s">
        <v>192</v>
      </c>
      <c r="D99" s="221" t="s">
        <v>166</v>
      </c>
      <c r="E99" s="222" t="s">
        <v>1614</v>
      </c>
      <c r="F99" s="223" t="s">
        <v>1615</v>
      </c>
      <c r="G99" s="224" t="s">
        <v>231</v>
      </c>
      <c r="H99" s="225">
        <v>667</v>
      </c>
      <c r="I99" s="226"/>
      <c r="J99" s="227">
        <f>ROUND(I99*H99,2)</f>
        <v>0</v>
      </c>
      <c r="K99" s="223" t="s">
        <v>232</v>
      </c>
      <c r="L99" s="72"/>
      <c r="M99" s="228" t="s">
        <v>22</v>
      </c>
      <c r="N99" s="229" t="s">
        <v>45</v>
      </c>
      <c r="O99" s="47"/>
      <c r="P99" s="230">
        <f>O99*H99</f>
        <v>0</v>
      </c>
      <c r="Q99" s="230">
        <v>0</v>
      </c>
      <c r="R99" s="230">
        <f>Q99*H99</f>
        <v>0</v>
      </c>
      <c r="S99" s="230">
        <v>0</v>
      </c>
      <c r="T99" s="231">
        <f>S99*H99</f>
        <v>0</v>
      </c>
      <c r="AR99" s="24" t="s">
        <v>183</v>
      </c>
      <c r="AT99" s="24" t="s">
        <v>166</v>
      </c>
      <c r="AU99" s="24" t="s">
        <v>83</v>
      </c>
      <c r="AY99" s="24" t="s">
        <v>163</v>
      </c>
      <c r="BE99" s="232">
        <f>IF(N99="základní",J99,0)</f>
        <v>0</v>
      </c>
      <c r="BF99" s="232">
        <f>IF(N99="snížená",J99,0)</f>
        <v>0</v>
      </c>
      <c r="BG99" s="232">
        <f>IF(N99="zákl. přenesená",J99,0)</f>
        <v>0</v>
      </c>
      <c r="BH99" s="232">
        <f>IF(N99="sníž. přenesená",J99,0)</f>
        <v>0</v>
      </c>
      <c r="BI99" s="232">
        <f>IF(N99="nulová",J99,0)</f>
        <v>0</v>
      </c>
      <c r="BJ99" s="24" t="s">
        <v>24</v>
      </c>
      <c r="BK99" s="232">
        <f>ROUND(I99*H99,2)</f>
        <v>0</v>
      </c>
      <c r="BL99" s="24" t="s">
        <v>183</v>
      </c>
      <c r="BM99" s="24" t="s">
        <v>1616</v>
      </c>
    </row>
    <row r="100" s="1" customFormat="1" ht="38.25" customHeight="1">
      <c r="B100" s="46"/>
      <c r="C100" s="221" t="s">
        <v>199</v>
      </c>
      <c r="D100" s="221" t="s">
        <v>166</v>
      </c>
      <c r="E100" s="222" t="s">
        <v>1327</v>
      </c>
      <c r="F100" s="223" t="s">
        <v>1328</v>
      </c>
      <c r="G100" s="224" t="s">
        <v>231</v>
      </c>
      <c r="H100" s="225">
        <v>667</v>
      </c>
      <c r="I100" s="226"/>
      <c r="J100" s="227">
        <f>ROUND(I100*H100,2)</f>
        <v>0</v>
      </c>
      <c r="K100" s="223" t="s">
        <v>232</v>
      </c>
      <c r="L100" s="72"/>
      <c r="M100" s="228" t="s">
        <v>22</v>
      </c>
      <c r="N100" s="229" t="s">
        <v>45</v>
      </c>
      <c r="O100" s="47"/>
      <c r="P100" s="230">
        <f>O100*H100</f>
        <v>0</v>
      </c>
      <c r="Q100" s="230">
        <v>0</v>
      </c>
      <c r="R100" s="230">
        <f>Q100*H100</f>
        <v>0</v>
      </c>
      <c r="S100" s="230">
        <v>0</v>
      </c>
      <c r="T100" s="231">
        <f>S100*H100</f>
        <v>0</v>
      </c>
      <c r="AR100" s="24" t="s">
        <v>183</v>
      </c>
      <c r="AT100" s="24" t="s">
        <v>166</v>
      </c>
      <c r="AU100" s="24" t="s">
        <v>83</v>
      </c>
      <c r="AY100" s="24" t="s">
        <v>163</v>
      </c>
      <c r="BE100" s="232">
        <f>IF(N100="základní",J100,0)</f>
        <v>0</v>
      </c>
      <c r="BF100" s="232">
        <f>IF(N100="snížená",J100,0)</f>
        <v>0</v>
      </c>
      <c r="BG100" s="232">
        <f>IF(N100="zákl. přenesená",J100,0)</f>
        <v>0</v>
      </c>
      <c r="BH100" s="232">
        <f>IF(N100="sníž. přenesená",J100,0)</f>
        <v>0</v>
      </c>
      <c r="BI100" s="232">
        <f>IF(N100="nulová",J100,0)</f>
        <v>0</v>
      </c>
      <c r="BJ100" s="24" t="s">
        <v>24</v>
      </c>
      <c r="BK100" s="232">
        <f>ROUND(I100*H100,2)</f>
        <v>0</v>
      </c>
      <c r="BL100" s="24" t="s">
        <v>183</v>
      </c>
      <c r="BM100" s="24" t="s">
        <v>1617</v>
      </c>
    </row>
    <row r="101" s="1" customFormat="1" ht="38.25" customHeight="1">
      <c r="B101" s="46"/>
      <c r="C101" s="221" t="s">
        <v>204</v>
      </c>
      <c r="D101" s="221" t="s">
        <v>166</v>
      </c>
      <c r="E101" s="222" t="s">
        <v>1330</v>
      </c>
      <c r="F101" s="223" t="s">
        <v>1331</v>
      </c>
      <c r="G101" s="224" t="s">
        <v>273</v>
      </c>
      <c r="H101" s="225">
        <v>274.5</v>
      </c>
      <c r="I101" s="226"/>
      <c r="J101" s="227">
        <f>ROUND(I101*H101,2)</f>
        <v>0</v>
      </c>
      <c r="K101" s="223" t="s">
        <v>232</v>
      </c>
      <c r="L101" s="72"/>
      <c r="M101" s="228" t="s">
        <v>22</v>
      </c>
      <c r="N101" s="229" t="s">
        <v>45</v>
      </c>
      <c r="O101" s="47"/>
      <c r="P101" s="230">
        <f>O101*H101</f>
        <v>0</v>
      </c>
      <c r="Q101" s="230">
        <v>0</v>
      </c>
      <c r="R101" s="230">
        <f>Q101*H101</f>
        <v>0</v>
      </c>
      <c r="S101" s="230">
        <v>0</v>
      </c>
      <c r="T101" s="231">
        <f>S101*H101</f>
        <v>0</v>
      </c>
      <c r="AR101" s="24" t="s">
        <v>183</v>
      </c>
      <c r="AT101" s="24" t="s">
        <v>166</v>
      </c>
      <c r="AU101" s="24" t="s">
        <v>83</v>
      </c>
      <c r="AY101" s="24" t="s">
        <v>163</v>
      </c>
      <c r="BE101" s="232">
        <f>IF(N101="základní",J101,0)</f>
        <v>0</v>
      </c>
      <c r="BF101" s="232">
        <f>IF(N101="snížená",J101,0)</f>
        <v>0</v>
      </c>
      <c r="BG101" s="232">
        <f>IF(N101="zákl. přenesená",J101,0)</f>
        <v>0</v>
      </c>
      <c r="BH101" s="232">
        <f>IF(N101="sníž. přenesená",J101,0)</f>
        <v>0</v>
      </c>
      <c r="BI101" s="232">
        <f>IF(N101="nulová",J101,0)</f>
        <v>0</v>
      </c>
      <c r="BJ101" s="24" t="s">
        <v>24</v>
      </c>
      <c r="BK101" s="232">
        <f>ROUND(I101*H101,2)</f>
        <v>0</v>
      </c>
      <c r="BL101" s="24" t="s">
        <v>183</v>
      </c>
      <c r="BM101" s="24" t="s">
        <v>1618</v>
      </c>
    </row>
    <row r="102" s="1" customFormat="1">
      <c r="B102" s="46"/>
      <c r="C102" s="74"/>
      <c r="D102" s="235" t="s">
        <v>234</v>
      </c>
      <c r="E102" s="74"/>
      <c r="F102" s="259" t="s">
        <v>1333</v>
      </c>
      <c r="G102" s="74"/>
      <c r="H102" s="74"/>
      <c r="I102" s="191"/>
      <c r="J102" s="74"/>
      <c r="K102" s="74"/>
      <c r="L102" s="72"/>
      <c r="M102" s="260"/>
      <c r="N102" s="47"/>
      <c r="O102" s="47"/>
      <c r="P102" s="47"/>
      <c r="Q102" s="47"/>
      <c r="R102" s="47"/>
      <c r="S102" s="47"/>
      <c r="T102" s="95"/>
      <c r="AT102" s="24" t="s">
        <v>234</v>
      </c>
      <c r="AU102" s="24" t="s">
        <v>83</v>
      </c>
    </row>
    <row r="103" s="11" customFormat="1">
      <c r="B103" s="233"/>
      <c r="C103" s="234"/>
      <c r="D103" s="235" t="s">
        <v>173</v>
      </c>
      <c r="E103" s="234"/>
      <c r="F103" s="237" t="s">
        <v>1609</v>
      </c>
      <c r="G103" s="234"/>
      <c r="H103" s="238">
        <v>274.5</v>
      </c>
      <c r="I103" s="239"/>
      <c r="J103" s="234"/>
      <c r="K103" s="234"/>
      <c r="L103" s="240"/>
      <c r="M103" s="241"/>
      <c r="N103" s="242"/>
      <c r="O103" s="242"/>
      <c r="P103" s="242"/>
      <c r="Q103" s="242"/>
      <c r="R103" s="242"/>
      <c r="S103" s="242"/>
      <c r="T103" s="243"/>
      <c r="AT103" s="244" t="s">
        <v>173</v>
      </c>
      <c r="AU103" s="244" t="s">
        <v>83</v>
      </c>
      <c r="AV103" s="11" t="s">
        <v>83</v>
      </c>
      <c r="AW103" s="11" t="s">
        <v>6</v>
      </c>
      <c r="AX103" s="11" t="s">
        <v>24</v>
      </c>
      <c r="AY103" s="244" t="s">
        <v>163</v>
      </c>
    </row>
    <row r="104" s="1" customFormat="1" ht="38.25" customHeight="1">
      <c r="B104" s="46"/>
      <c r="C104" s="221" t="s">
        <v>213</v>
      </c>
      <c r="D104" s="221" t="s">
        <v>166</v>
      </c>
      <c r="E104" s="222" t="s">
        <v>302</v>
      </c>
      <c r="F104" s="223" t="s">
        <v>303</v>
      </c>
      <c r="G104" s="224" t="s">
        <v>273</v>
      </c>
      <c r="H104" s="225">
        <v>549</v>
      </c>
      <c r="I104" s="226"/>
      <c r="J104" s="227">
        <f>ROUND(I104*H104,2)</f>
        <v>0</v>
      </c>
      <c r="K104" s="223" t="s">
        <v>232</v>
      </c>
      <c r="L104" s="72"/>
      <c r="M104" s="228" t="s">
        <v>22</v>
      </c>
      <c r="N104" s="229" t="s">
        <v>45</v>
      </c>
      <c r="O104" s="47"/>
      <c r="P104" s="230">
        <f>O104*H104</f>
        <v>0</v>
      </c>
      <c r="Q104" s="230">
        <v>0</v>
      </c>
      <c r="R104" s="230">
        <f>Q104*H104</f>
        <v>0</v>
      </c>
      <c r="S104" s="230">
        <v>0</v>
      </c>
      <c r="T104" s="231">
        <f>S104*H104</f>
        <v>0</v>
      </c>
      <c r="AR104" s="24" t="s">
        <v>183</v>
      </c>
      <c r="AT104" s="24" t="s">
        <v>166</v>
      </c>
      <c r="AU104" s="24" t="s">
        <v>83</v>
      </c>
      <c r="AY104" s="24" t="s">
        <v>163</v>
      </c>
      <c r="BE104" s="232">
        <f>IF(N104="základní",J104,0)</f>
        <v>0</v>
      </c>
      <c r="BF104" s="232">
        <f>IF(N104="snížená",J104,0)</f>
        <v>0</v>
      </c>
      <c r="BG104" s="232">
        <f>IF(N104="zákl. přenesená",J104,0)</f>
        <v>0</v>
      </c>
      <c r="BH104" s="232">
        <f>IF(N104="sníž. přenesená",J104,0)</f>
        <v>0</v>
      </c>
      <c r="BI104" s="232">
        <f>IF(N104="nulová",J104,0)</f>
        <v>0</v>
      </c>
      <c r="BJ104" s="24" t="s">
        <v>24</v>
      </c>
      <c r="BK104" s="232">
        <f>ROUND(I104*H104,2)</f>
        <v>0</v>
      </c>
      <c r="BL104" s="24" t="s">
        <v>183</v>
      </c>
      <c r="BM104" s="24" t="s">
        <v>1619</v>
      </c>
    </row>
    <row r="105" s="1" customFormat="1">
      <c r="B105" s="46"/>
      <c r="C105" s="74"/>
      <c r="D105" s="235" t="s">
        <v>234</v>
      </c>
      <c r="E105" s="74"/>
      <c r="F105" s="259" t="s">
        <v>298</v>
      </c>
      <c r="G105" s="74"/>
      <c r="H105" s="74"/>
      <c r="I105" s="191"/>
      <c r="J105" s="74"/>
      <c r="K105" s="74"/>
      <c r="L105" s="72"/>
      <c r="M105" s="260"/>
      <c r="N105" s="47"/>
      <c r="O105" s="47"/>
      <c r="P105" s="47"/>
      <c r="Q105" s="47"/>
      <c r="R105" s="47"/>
      <c r="S105" s="47"/>
      <c r="T105" s="95"/>
      <c r="AT105" s="24" t="s">
        <v>234</v>
      </c>
      <c r="AU105" s="24" t="s">
        <v>83</v>
      </c>
    </row>
    <row r="106" s="1" customFormat="1" ht="51" customHeight="1">
      <c r="B106" s="46"/>
      <c r="C106" s="221" t="s">
        <v>29</v>
      </c>
      <c r="D106" s="221" t="s">
        <v>166</v>
      </c>
      <c r="E106" s="222" t="s">
        <v>307</v>
      </c>
      <c r="F106" s="223" t="s">
        <v>308</v>
      </c>
      <c r="G106" s="224" t="s">
        <v>273</v>
      </c>
      <c r="H106" s="225">
        <v>5490</v>
      </c>
      <c r="I106" s="226"/>
      <c r="J106" s="227">
        <f>ROUND(I106*H106,2)</f>
        <v>0</v>
      </c>
      <c r="K106" s="223" t="s">
        <v>232</v>
      </c>
      <c r="L106" s="72"/>
      <c r="M106" s="228" t="s">
        <v>22</v>
      </c>
      <c r="N106" s="229" t="s">
        <v>45</v>
      </c>
      <c r="O106" s="47"/>
      <c r="P106" s="230">
        <f>O106*H106</f>
        <v>0</v>
      </c>
      <c r="Q106" s="230">
        <v>0</v>
      </c>
      <c r="R106" s="230">
        <f>Q106*H106</f>
        <v>0</v>
      </c>
      <c r="S106" s="230">
        <v>0</v>
      </c>
      <c r="T106" s="231">
        <f>S106*H106</f>
        <v>0</v>
      </c>
      <c r="AR106" s="24" t="s">
        <v>183</v>
      </c>
      <c r="AT106" s="24" t="s">
        <v>166</v>
      </c>
      <c r="AU106" s="24" t="s">
        <v>83</v>
      </c>
      <c r="AY106" s="24" t="s">
        <v>163</v>
      </c>
      <c r="BE106" s="232">
        <f>IF(N106="základní",J106,0)</f>
        <v>0</v>
      </c>
      <c r="BF106" s="232">
        <f>IF(N106="snížená",J106,0)</f>
        <v>0</v>
      </c>
      <c r="BG106" s="232">
        <f>IF(N106="zákl. přenesená",J106,0)</f>
        <v>0</v>
      </c>
      <c r="BH106" s="232">
        <f>IF(N106="sníž. přenesená",J106,0)</f>
        <v>0</v>
      </c>
      <c r="BI106" s="232">
        <f>IF(N106="nulová",J106,0)</f>
        <v>0</v>
      </c>
      <c r="BJ106" s="24" t="s">
        <v>24</v>
      </c>
      <c r="BK106" s="232">
        <f>ROUND(I106*H106,2)</f>
        <v>0</v>
      </c>
      <c r="BL106" s="24" t="s">
        <v>183</v>
      </c>
      <c r="BM106" s="24" t="s">
        <v>1620</v>
      </c>
    </row>
    <row r="107" s="1" customFormat="1">
      <c r="B107" s="46"/>
      <c r="C107" s="74"/>
      <c r="D107" s="235" t="s">
        <v>234</v>
      </c>
      <c r="E107" s="74"/>
      <c r="F107" s="259" t="s">
        <v>298</v>
      </c>
      <c r="G107" s="74"/>
      <c r="H107" s="74"/>
      <c r="I107" s="191"/>
      <c r="J107" s="74"/>
      <c r="K107" s="74"/>
      <c r="L107" s="72"/>
      <c r="M107" s="260"/>
      <c r="N107" s="47"/>
      <c r="O107" s="47"/>
      <c r="P107" s="47"/>
      <c r="Q107" s="47"/>
      <c r="R107" s="47"/>
      <c r="S107" s="47"/>
      <c r="T107" s="95"/>
      <c r="AT107" s="24" t="s">
        <v>234</v>
      </c>
      <c r="AU107" s="24" t="s">
        <v>83</v>
      </c>
    </row>
    <row r="108" s="11" customFormat="1">
      <c r="B108" s="233"/>
      <c r="C108" s="234"/>
      <c r="D108" s="235" t="s">
        <v>173</v>
      </c>
      <c r="E108" s="234"/>
      <c r="F108" s="237" t="s">
        <v>1621</v>
      </c>
      <c r="G108" s="234"/>
      <c r="H108" s="238">
        <v>5490</v>
      </c>
      <c r="I108" s="239"/>
      <c r="J108" s="234"/>
      <c r="K108" s="234"/>
      <c r="L108" s="240"/>
      <c r="M108" s="241"/>
      <c r="N108" s="242"/>
      <c r="O108" s="242"/>
      <c r="P108" s="242"/>
      <c r="Q108" s="242"/>
      <c r="R108" s="242"/>
      <c r="S108" s="242"/>
      <c r="T108" s="243"/>
      <c r="AT108" s="244" t="s">
        <v>173</v>
      </c>
      <c r="AU108" s="244" t="s">
        <v>83</v>
      </c>
      <c r="AV108" s="11" t="s">
        <v>83</v>
      </c>
      <c r="AW108" s="11" t="s">
        <v>6</v>
      </c>
      <c r="AX108" s="11" t="s">
        <v>24</v>
      </c>
      <c r="AY108" s="244" t="s">
        <v>163</v>
      </c>
    </row>
    <row r="109" s="1" customFormat="1" ht="16.5" customHeight="1">
      <c r="B109" s="46"/>
      <c r="C109" s="221" t="s">
        <v>282</v>
      </c>
      <c r="D109" s="221" t="s">
        <v>166</v>
      </c>
      <c r="E109" s="222" t="s">
        <v>318</v>
      </c>
      <c r="F109" s="223" t="s">
        <v>319</v>
      </c>
      <c r="G109" s="224" t="s">
        <v>273</v>
      </c>
      <c r="H109" s="225">
        <v>549</v>
      </c>
      <c r="I109" s="226"/>
      <c r="J109" s="227">
        <f>ROUND(I109*H109,2)</f>
        <v>0</v>
      </c>
      <c r="K109" s="223" t="s">
        <v>232</v>
      </c>
      <c r="L109" s="72"/>
      <c r="M109" s="228" t="s">
        <v>22</v>
      </c>
      <c r="N109" s="229" t="s">
        <v>45</v>
      </c>
      <c r="O109" s="47"/>
      <c r="P109" s="230">
        <f>O109*H109</f>
        <v>0</v>
      </c>
      <c r="Q109" s="230">
        <v>0</v>
      </c>
      <c r="R109" s="230">
        <f>Q109*H109</f>
        <v>0</v>
      </c>
      <c r="S109" s="230">
        <v>0</v>
      </c>
      <c r="T109" s="231">
        <f>S109*H109</f>
        <v>0</v>
      </c>
      <c r="AR109" s="24" t="s">
        <v>183</v>
      </c>
      <c r="AT109" s="24" t="s">
        <v>166</v>
      </c>
      <c r="AU109" s="24" t="s">
        <v>83</v>
      </c>
      <c r="AY109" s="24" t="s">
        <v>163</v>
      </c>
      <c r="BE109" s="232">
        <f>IF(N109="základní",J109,0)</f>
        <v>0</v>
      </c>
      <c r="BF109" s="232">
        <f>IF(N109="snížená",J109,0)</f>
        <v>0</v>
      </c>
      <c r="BG109" s="232">
        <f>IF(N109="zákl. přenesená",J109,0)</f>
        <v>0</v>
      </c>
      <c r="BH109" s="232">
        <f>IF(N109="sníž. přenesená",J109,0)</f>
        <v>0</v>
      </c>
      <c r="BI109" s="232">
        <f>IF(N109="nulová",J109,0)</f>
        <v>0</v>
      </c>
      <c r="BJ109" s="24" t="s">
        <v>24</v>
      </c>
      <c r="BK109" s="232">
        <f>ROUND(I109*H109,2)</f>
        <v>0</v>
      </c>
      <c r="BL109" s="24" t="s">
        <v>183</v>
      </c>
      <c r="BM109" s="24" t="s">
        <v>1622</v>
      </c>
    </row>
    <row r="110" s="1" customFormat="1">
      <c r="B110" s="46"/>
      <c r="C110" s="74"/>
      <c r="D110" s="235" t="s">
        <v>234</v>
      </c>
      <c r="E110" s="74"/>
      <c r="F110" s="259" t="s">
        <v>321</v>
      </c>
      <c r="G110" s="74"/>
      <c r="H110" s="74"/>
      <c r="I110" s="191"/>
      <c r="J110" s="74"/>
      <c r="K110" s="74"/>
      <c r="L110" s="72"/>
      <c r="M110" s="260"/>
      <c r="N110" s="47"/>
      <c r="O110" s="47"/>
      <c r="P110" s="47"/>
      <c r="Q110" s="47"/>
      <c r="R110" s="47"/>
      <c r="S110" s="47"/>
      <c r="T110" s="95"/>
      <c r="AT110" s="24" t="s">
        <v>234</v>
      </c>
      <c r="AU110" s="24" t="s">
        <v>83</v>
      </c>
    </row>
    <row r="111" s="1" customFormat="1" ht="16.5" customHeight="1">
      <c r="B111" s="46"/>
      <c r="C111" s="221" t="s">
        <v>286</v>
      </c>
      <c r="D111" s="221" t="s">
        <v>166</v>
      </c>
      <c r="E111" s="222" t="s">
        <v>325</v>
      </c>
      <c r="F111" s="223" t="s">
        <v>326</v>
      </c>
      <c r="G111" s="224" t="s">
        <v>327</v>
      </c>
      <c r="H111" s="225">
        <v>1043.0999999999999</v>
      </c>
      <c r="I111" s="226"/>
      <c r="J111" s="227">
        <f>ROUND(I111*H111,2)</f>
        <v>0</v>
      </c>
      <c r="K111" s="223" t="s">
        <v>232</v>
      </c>
      <c r="L111" s="72"/>
      <c r="M111" s="228" t="s">
        <v>22</v>
      </c>
      <c r="N111" s="229" t="s">
        <v>45</v>
      </c>
      <c r="O111" s="47"/>
      <c r="P111" s="230">
        <f>O111*H111</f>
        <v>0</v>
      </c>
      <c r="Q111" s="230">
        <v>0</v>
      </c>
      <c r="R111" s="230">
        <f>Q111*H111</f>
        <v>0</v>
      </c>
      <c r="S111" s="230">
        <v>0</v>
      </c>
      <c r="T111" s="231">
        <f>S111*H111</f>
        <v>0</v>
      </c>
      <c r="AR111" s="24" t="s">
        <v>183</v>
      </c>
      <c r="AT111" s="24" t="s">
        <v>166</v>
      </c>
      <c r="AU111" s="24" t="s">
        <v>83</v>
      </c>
      <c r="AY111" s="24" t="s">
        <v>163</v>
      </c>
      <c r="BE111" s="232">
        <f>IF(N111="základní",J111,0)</f>
        <v>0</v>
      </c>
      <c r="BF111" s="232">
        <f>IF(N111="snížená",J111,0)</f>
        <v>0</v>
      </c>
      <c r="BG111" s="232">
        <f>IF(N111="zákl. přenesená",J111,0)</f>
        <v>0</v>
      </c>
      <c r="BH111" s="232">
        <f>IF(N111="sníž. přenesená",J111,0)</f>
        <v>0</v>
      </c>
      <c r="BI111" s="232">
        <f>IF(N111="nulová",J111,0)</f>
        <v>0</v>
      </c>
      <c r="BJ111" s="24" t="s">
        <v>24</v>
      </c>
      <c r="BK111" s="232">
        <f>ROUND(I111*H111,2)</f>
        <v>0</v>
      </c>
      <c r="BL111" s="24" t="s">
        <v>183</v>
      </c>
      <c r="BM111" s="24" t="s">
        <v>1623</v>
      </c>
    </row>
    <row r="112" s="1" customFormat="1">
      <c r="B112" s="46"/>
      <c r="C112" s="74"/>
      <c r="D112" s="235" t="s">
        <v>234</v>
      </c>
      <c r="E112" s="74"/>
      <c r="F112" s="259" t="s">
        <v>321</v>
      </c>
      <c r="G112" s="74"/>
      <c r="H112" s="74"/>
      <c r="I112" s="191"/>
      <c r="J112" s="74"/>
      <c r="K112" s="74"/>
      <c r="L112" s="72"/>
      <c r="M112" s="260"/>
      <c r="N112" s="47"/>
      <c r="O112" s="47"/>
      <c r="P112" s="47"/>
      <c r="Q112" s="47"/>
      <c r="R112" s="47"/>
      <c r="S112" s="47"/>
      <c r="T112" s="95"/>
      <c r="AT112" s="24" t="s">
        <v>234</v>
      </c>
      <c r="AU112" s="24" t="s">
        <v>83</v>
      </c>
    </row>
    <row r="113" s="11" customFormat="1">
      <c r="B113" s="233"/>
      <c r="C113" s="234"/>
      <c r="D113" s="235" t="s">
        <v>173</v>
      </c>
      <c r="E113" s="234"/>
      <c r="F113" s="237" t="s">
        <v>1624</v>
      </c>
      <c r="G113" s="234"/>
      <c r="H113" s="238">
        <v>1043.0999999999999</v>
      </c>
      <c r="I113" s="239"/>
      <c r="J113" s="234"/>
      <c r="K113" s="234"/>
      <c r="L113" s="240"/>
      <c r="M113" s="241"/>
      <c r="N113" s="242"/>
      <c r="O113" s="242"/>
      <c r="P113" s="242"/>
      <c r="Q113" s="242"/>
      <c r="R113" s="242"/>
      <c r="S113" s="242"/>
      <c r="T113" s="243"/>
      <c r="AT113" s="244" t="s">
        <v>173</v>
      </c>
      <c r="AU113" s="244" t="s">
        <v>83</v>
      </c>
      <c r="AV113" s="11" t="s">
        <v>83</v>
      </c>
      <c r="AW113" s="11" t="s">
        <v>6</v>
      </c>
      <c r="AX113" s="11" t="s">
        <v>24</v>
      </c>
      <c r="AY113" s="244" t="s">
        <v>163</v>
      </c>
    </row>
    <row r="114" s="1" customFormat="1" ht="25.5" customHeight="1">
      <c r="B114" s="46"/>
      <c r="C114" s="221" t="s">
        <v>291</v>
      </c>
      <c r="D114" s="221" t="s">
        <v>166</v>
      </c>
      <c r="E114" s="222" t="s">
        <v>1340</v>
      </c>
      <c r="F114" s="223" t="s">
        <v>1341</v>
      </c>
      <c r="G114" s="224" t="s">
        <v>273</v>
      </c>
      <c r="H114" s="225">
        <v>169</v>
      </c>
      <c r="I114" s="226"/>
      <c r="J114" s="227">
        <f>ROUND(I114*H114,2)</f>
        <v>0</v>
      </c>
      <c r="K114" s="223" t="s">
        <v>232</v>
      </c>
      <c r="L114" s="72"/>
      <c r="M114" s="228" t="s">
        <v>22</v>
      </c>
      <c r="N114" s="229" t="s">
        <v>45</v>
      </c>
      <c r="O114" s="47"/>
      <c r="P114" s="230">
        <f>O114*H114</f>
        <v>0</v>
      </c>
      <c r="Q114" s="230">
        <v>0</v>
      </c>
      <c r="R114" s="230">
        <f>Q114*H114</f>
        <v>0</v>
      </c>
      <c r="S114" s="230">
        <v>0</v>
      </c>
      <c r="T114" s="231">
        <f>S114*H114</f>
        <v>0</v>
      </c>
      <c r="AR114" s="24" t="s">
        <v>183</v>
      </c>
      <c r="AT114" s="24" t="s">
        <v>166</v>
      </c>
      <c r="AU114" s="24" t="s">
        <v>83</v>
      </c>
      <c r="AY114" s="24" t="s">
        <v>163</v>
      </c>
      <c r="BE114" s="232">
        <f>IF(N114="základní",J114,0)</f>
        <v>0</v>
      </c>
      <c r="BF114" s="232">
        <f>IF(N114="snížená",J114,0)</f>
        <v>0</v>
      </c>
      <c r="BG114" s="232">
        <f>IF(N114="zákl. přenesená",J114,0)</f>
        <v>0</v>
      </c>
      <c r="BH114" s="232">
        <f>IF(N114="sníž. přenesená",J114,0)</f>
        <v>0</v>
      </c>
      <c r="BI114" s="232">
        <f>IF(N114="nulová",J114,0)</f>
        <v>0</v>
      </c>
      <c r="BJ114" s="24" t="s">
        <v>24</v>
      </c>
      <c r="BK114" s="232">
        <f>ROUND(I114*H114,2)</f>
        <v>0</v>
      </c>
      <c r="BL114" s="24" t="s">
        <v>183</v>
      </c>
      <c r="BM114" s="24" t="s">
        <v>1625</v>
      </c>
    </row>
    <row r="115" s="1" customFormat="1">
      <c r="B115" s="46"/>
      <c r="C115" s="74"/>
      <c r="D115" s="235" t="s">
        <v>234</v>
      </c>
      <c r="E115" s="74"/>
      <c r="F115" s="259" t="s">
        <v>1343</v>
      </c>
      <c r="G115" s="74"/>
      <c r="H115" s="74"/>
      <c r="I115" s="191"/>
      <c r="J115" s="74"/>
      <c r="K115" s="74"/>
      <c r="L115" s="72"/>
      <c r="M115" s="260"/>
      <c r="N115" s="47"/>
      <c r="O115" s="47"/>
      <c r="P115" s="47"/>
      <c r="Q115" s="47"/>
      <c r="R115" s="47"/>
      <c r="S115" s="47"/>
      <c r="T115" s="95"/>
      <c r="AT115" s="24" t="s">
        <v>234</v>
      </c>
      <c r="AU115" s="24" t="s">
        <v>83</v>
      </c>
    </row>
    <row r="116" s="1" customFormat="1" ht="16.5" customHeight="1">
      <c r="B116" s="46"/>
      <c r="C116" s="272" t="s">
        <v>294</v>
      </c>
      <c r="D116" s="272" t="s">
        <v>344</v>
      </c>
      <c r="E116" s="273" t="s">
        <v>1344</v>
      </c>
      <c r="F116" s="274" t="s">
        <v>1345</v>
      </c>
      <c r="G116" s="275" t="s">
        <v>327</v>
      </c>
      <c r="H116" s="276">
        <v>430.13900000000001</v>
      </c>
      <c r="I116" s="277"/>
      <c r="J116" s="278">
        <f>ROUND(I116*H116,2)</f>
        <v>0</v>
      </c>
      <c r="K116" s="274" t="s">
        <v>232</v>
      </c>
      <c r="L116" s="279"/>
      <c r="M116" s="280" t="s">
        <v>22</v>
      </c>
      <c r="N116" s="281" t="s">
        <v>45</v>
      </c>
      <c r="O116" s="47"/>
      <c r="P116" s="230">
        <f>O116*H116</f>
        <v>0</v>
      </c>
      <c r="Q116" s="230">
        <v>0</v>
      </c>
      <c r="R116" s="230">
        <f>Q116*H116</f>
        <v>0</v>
      </c>
      <c r="S116" s="230">
        <v>0</v>
      </c>
      <c r="T116" s="231">
        <f>S116*H116</f>
        <v>0</v>
      </c>
      <c r="AR116" s="24" t="s">
        <v>204</v>
      </c>
      <c r="AT116" s="24" t="s">
        <v>344</v>
      </c>
      <c r="AU116" s="24" t="s">
        <v>83</v>
      </c>
      <c r="AY116" s="24" t="s">
        <v>163</v>
      </c>
      <c r="BE116" s="232">
        <f>IF(N116="základní",J116,0)</f>
        <v>0</v>
      </c>
      <c r="BF116" s="232">
        <f>IF(N116="snížená",J116,0)</f>
        <v>0</v>
      </c>
      <c r="BG116" s="232">
        <f>IF(N116="zákl. přenesená",J116,0)</f>
        <v>0</v>
      </c>
      <c r="BH116" s="232">
        <f>IF(N116="sníž. přenesená",J116,0)</f>
        <v>0</v>
      </c>
      <c r="BI116" s="232">
        <f>IF(N116="nulová",J116,0)</f>
        <v>0</v>
      </c>
      <c r="BJ116" s="24" t="s">
        <v>24</v>
      </c>
      <c r="BK116" s="232">
        <f>ROUND(I116*H116,2)</f>
        <v>0</v>
      </c>
      <c r="BL116" s="24" t="s">
        <v>183</v>
      </c>
      <c r="BM116" s="24" t="s">
        <v>1626</v>
      </c>
    </row>
    <row r="117" s="1" customFormat="1">
      <c r="B117" s="46"/>
      <c r="C117" s="74"/>
      <c r="D117" s="235" t="s">
        <v>993</v>
      </c>
      <c r="E117" s="74"/>
      <c r="F117" s="259" t="s">
        <v>1347</v>
      </c>
      <c r="G117" s="74"/>
      <c r="H117" s="74"/>
      <c r="I117" s="191"/>
      <c r="J117" s="74"/>
      <c r="K117" s="74"/>
      <c r="L117" s="72"/>
      <c r="M117" s="260"/>
      <c r="N117" s="47"/>
      <c r="O117" s="47"/>
      <c r="P117" s="47"/>
      <c r="Q117" s="47"/>
      <c r="R117" s="47"/>
      <c r="S117" s="47"/>
      <c r="T117" s="95"/>
      <c r="AT117" s="24" t="s">
        <v>993</v>
      </c>
      <c r="AU117" s="24" t="s">
        <v>83</v>
      </c>
    </row>
    <row r="118" s="11" customFormat="1">
      <c r="B118" s="233"/>
      <c r="C118" s="234"/>
      <c r="D118" s="235" t="s">
        <v>173</v>
      </c>
      <c r="E118" s="236" t="s">
        <v>22</v>
      </c>
      <c r="F118" s="237" t="s">
        <v>1627</v>
      </c>
      <c r="G118" s="234"/>
      <c r="H118" s="238">
        <v>204.828</v>
      </c>
      <c r="I118" s="239"/>
      <c r="J118" s="234"/>
      <c r="K118" s="234"/>
      <c r="L118" s="240"/>
      <c r="M118" s="241"/>
      <c r="N118" s="242"/>
      <c r="O118" s="242"/>
      <c r="P118" s="242"/>
      <c r="Q118" s="242"/>
      <c r="R118" s="242"/>
      <c r="S118" s="242"/>
      <c r="T118" s="243"/>
      <c r="AT118" s="244" t="s">
        <v>173</v>
      </c>
      <c r="AU118" s="244" t="s">
        <v>83</v>
      </c>
      <c r="AV118" s="11" t="s">
        <v>83</v>
      </c>
      <c r="AW118" s="11" t="s">
        <v>37</v>
      </c>
      <c r="AX118" s="11" t="s">
        <v>24</v>
      </c>
      <c r="AY118" s="244" t="s">
        <v>163</v>
      </c>
    </row>
    <row r="119" s="11" customFormat="1">
      <c r="B119" s="233"/>
      <c r="C119" s="234"/>
      <c r="D119" s="235" t="s">
        <v>173</v>
      </c>
      <c r="E119" s="234"/>
      <c r="F119" s="237" t="s">
        <v>1628</v>
      </c>
      <c r="G119" s="234"/>
      <c r="H119" s="238">
        <v>430.13900000000001</v>
      </c>
      <c r="I119" s="239"/>
      <c r="J119" s="234"/>
      <c r="K119" s="234"/>
      <c r="L119" s="240"/>
      <c r="M119" s="241"/>
      <c r="N119" s="242"/>
      <c r="O119" s="242"/>
      <c r="P119" s="242"/>
      <c r="Q119" s="242"/>
      <c r="R119" s="242"/>
      <c r="S119" s="242"/>
      <c r="T119" s="243"/>
      <c r="AT119" s="244" t="s">
        <v>173</v>
      </c>
      <c r="AU119" s="244" t="s">
        <v>83</v>
      </c>
      <c r="AV119" s="11" t="s">
        <v>83</v>
      </c>
      <c r="AW119" s="11" t="s">
        <v>6</v>
      </c>
      <c r="AX119" s="11" t="s">
        <v>24</v>
      </c>
      <c r="AY119" s="244" t="s">
        <v>163</v>
      </c>
    </row>
    <row r="120" s="10" customFormat="1" ht="29.88" customHeight="1">
      <c r="B120" s="205"/>
      <c r="C120" s="206"/>
      <c r="D120" s="207" t="s">
        <v>73</v>
      </c>
      <c r="E120" s="219" t="s">
        <v>83</v>
      </c>
      <c r="F120" s="219" t="s">
        <v>909</v>
      </c>
      <c r="G120" s="206"/>
      <c r="H120" s="206"/>
      <c r="I120" s="209"/>
      <c r="J120" s="220">
        <f>BK120</f>
        <v>0</v>
      </c>
      <c r="K120" s="206"/>
      <c r="L120" s="211"/>
      <c r="M120" s="212"/>
      <c r="N120" s="213"/>
      <c r="O120" s="213"/>
      <c r="P120" s="214">
        <f>P121</f>
        <v>0</v>
      </c>
      <c r="Q120" s="213"/>
      <c r="R120" s="214">
        <f>R121</f>
        <v>59.47824</v>
      </c>
      <c r="S120" s="213"/>
      <c r="T120" s="215">
        <f>T121</f>
        <v>0</v>
      </c>
      <c r="AR120" s="216" t="s">
        <v>24</v>
      </c>
      <c r="AT120" s="217" t="s">
        <v>73</v>
      </c>
      <c r="AU120" s="217" t="s">
        <v>24</v>
      </c>
      <c r="AY120" s="216" t="s">
        <v>163</v>
      </c>
      <c r="BK120" s="218">
        <f>BK121</f>
        <v>0</v>
      </c>
    </row>
    <row r="121" s="1" customFormat="1" ht="38.25" customHeight="1">
      <c r="B121" s="46"/>
      <c r="C121" s="221" t="s">
        <v>10</v>
      </c>
      <c r="D121" s="221" t="s">
        <v>166</v>
      </c>
      <c r="E121" s="222" t="s">
        <v>1488</v>
      </c>
      <c r="F121" s="223" t="s">
        <v>1489</v>
      </c>
      <c r="G121" s="224" t="s">
        <v>261</v>
      </c>
      <c r="H121" s="225">
        <v>251.59999999999999</v>
      </c>
      <c r="I121" s="226"/>
      <c r="J121" s="227">
        <f>ROUND(I121*H121,2)</f>
        <v>0</v>
      </c>
      <c r="K121" s="223" t="s">
        <v>170</v>
      </c>
      <c r="L121" s="72"/>
      <c r="M121" s="228" t="s">
        <v>22</v>
      </c>
      <c r="N121" s="229" t="s">
        <v>45</v>
      </c>
      <c r="O121" s="47"/>
      <c r="P121" s="230">
        <f>O121*H121</f>
        <v>0</v>
      </c>
      <c r="Q121" s="230">
        <v>0.2364</v>
      </c>
      <c r="R121" s="230">
        <f>Q121*H121</f>
        <v>59.47824</v>
      </c>
      <c r="S121" s="230">
        <v>0</v>
      </c>
      <c r="T121" s="231">
        <f>S121*H121</f>
        <v>0</v>
      </c>
      <c r="AR121" s="24" t="s">
        <v>183</v>
      </c>
      <c r="AT121" s="24" t="s">
        <v>166</v>
      </c>
      <c r="AU121" s="24" t="s">
        <v>83</v>
      </c>
      <c r="AY121" s="24" t="s">
        <v>163</v>
      </c>
      <c r="BE121" s="232">
        <f>IF(N121="základní",J121,0)</f>
        <v>0</v>
      </c>
      <c r="BF121" s="232">
        <f>IF(N121="snížená",J121,0)</f>
        <v>0</v>
      </c>
      <c r="BG121" s="232">
        <f>IF(N121="zákl. přenesená",J121,0)</f>
        <v>0</v>
      </c>
      <c r="BH121" s="232">
        <f>IF(N121="sníž. přenesená",J121,0)</f>
        <v>0</v>
      </c>
      <c r="BI121" s="232">
        <f>IF(N121="nulová",J121,0)</f>
        <v>0</v>
      </c>
      <c r="BJ121" s="24" t="s">
        <v>24</v>
      </c>
      <c r="BK121" s="232">
        <f>ROUND(I121*H121,2)</f>
        <v>0</v>
      </c>
      <c r="BL121" s="24" t="s">
        <v>183</v>
      </c>
      <c r="BM121" s="24" t="s">
        <v>1629</v>
      </c>
    </row>
    <row r="122" s="10" customFormat="1" ht="29.88" customHeight="1">
      <c r="B122" s="205"/>
      <c r="C122" s="206"/>
      <c r="D122" s="207" t="s">
        <v>73</v>
      </c>
      <c r="E122" s="219" t="s">
        <v>178</v>
      </c>
      <c r="F122" s="219" t="s">
        <v>933</v>
      </c>
      <c r="G122" s="206"/>
      <c r="H122" s="206"/>
      <c r="I122" s="209"/>
      <c r="J122" s="220">
        <f>BK122</f>
        <v>0</v>
      </c>
      <c r="K122" s="206"/>
      <c r="L122" s="211"/>
      <c r="M122" s="212"/>
      <c r="N122" s="213"/>
      <c r="O122" s="213"/>
      <c r="P122" s="214">
        <f>SUM(P123:P125)</f>
        <v>0</v>
      </c>
      <c r="Q122" s="213"/>
      <c r="R122" s="214">
        <f>SUM(R123:R125)</f>
        <v>0</v>
      </c>
      <c r="S122" s="213"/>
      <c r="T122" s="215">
        <f>SUM(T123:T125)</f>
        <v>0</v>
      </c>
      <c r="AR122" s="216" t="s">
        <v>24</v>
      </c>
      <c r="AT122" s="217" t="s">
        <v>73</v>
      </c>
      <c r="AU122" s="217" t="s">
        <v>24</v>
      </c>
      <c r="AY122" s="216" t="s">
        <v>163</v>
      </c>
      <c r="BK122" s="218">
        <f>SUM(BK123:BK125)</f>
        <v>0</v>
      </c>
    </row>
    <row r="123" s="1" customFormat="1" ht="16.5" customHeight="1">
      <c r="B123" s="46"/>
      <c r="C123" s="221" t="s">
        <v>306</v>
      </c>
      <c r="D123" s="221" t="s">
        <v>166</v>
      </c>
      <c r="E123" s="222" t="s">
        <v>1359</v>
      </c>
      <c r="F123" s="223" t="s">
        <v>1360</v>
      </c>
      <c r="G123" s="224" t="s">
        <v>261</v>
      </c>
      <c r="H123" s="225">
        <v>290.18000000000001</v>
      </c>
      <c r="I123" s="226"/>
      <c r="J123" s="227">
        <f>ROUND(I123*H123,2)</f>
        <v>0</v>
      </c>
      <c r="K123" s="223" t="s">
        <v>232</v>
      </c>
      <c r="L123" s="72"/>
      <c r="M123" s="228" t="s">
        <v>22</v>
      </c>
      <c r="N123" s="229" t="s">
        <v>45</v>
      </c>
      <c r="O123" s="47"/>
      <c r="P123" s="230">
        <f>O123*H123</f>
        <v>0</v>
      </c>
      <c r="Q123" s="230">
        <v>0</v>
      </c>
      <c r="R123" s="230">
        <f>Q123*H123</f>
        <v>0</v>
      </c>
      <c r="S123" s="230">
        <v>0</v>
      </c>
      <c r="T123" s="231">
        <f>S123*H123</f>
        <v>0</v>
      </c>
      <c r="AR123" s="24" t="s">
        <v>183</v>
      </c>
      <c r="AT123" s="24" t="s">
        <v>166</v>
      </c>
      <c r="AU123" s="24" t="s">
        <v>83</v>
      </c>
      <c r="AY123" s="24" t="s">
        <v>163</v>
      </c>
      <c r="BE123" s="232">
        <f>IF(N123="základní",J123,0)</f>
        <v>0</v>
      </c>
      <c r="BF123" s="232">
        <f>IF(N123="snížená",J123,0)</f>
        <v>0</v>
      </c>
      <c r="BG123" s="232">
        <f>IF(N123="zákl. přenesená",J123,0)</f>
        <v>0</v>
      </c>
      <c r="BH123" s="232">
        <f>IF(N123="sníž. přenesená",J123,0)</f>
        <v>0</v>
      </c>
      <c r="BI123" s="232">
        <f>IF(N123="nulová",J123,0)</f>
        <v>0</v>
      </c>
      <c r="BJ123" s="24" t="s">
        <v>24</v>
      </c>
      <c r="BK123" s="232">
        <f>ROUND(I123*H123,2)</f>
        <v>0</v>
      </c>
      <c r="BL123" s="24" t="s">
        <v>183</v>
      </c>
      <c r="BM123" s="24" t="s">
        <v>1630</v>
      </c>
    </row>
    <row r="124" s="1" customFormat="1">
      <c r="B124" s="46"/>
      <c r="C124" s="74"/>
      <c r="D124" s="235" t="s">
        <v>234</v>
      </c>
      <c r="E124" s="74"/>
      <c r="F124" s="259" t="s">
        <v>1362</v>
      </c>
      <c r="G124" s="74"/>
      <c r="H124" s="74"/>
      <c r="I124" s="191"/>
      <c r="J124" s="74"/>
      <c r="K124" s="74"/>
      <c r="L124" s="72"/>
      <c r="M124" s="260"/>
      <c r="N124" s="47"/>
      <c r="O124" s="47"/>
      <c r="P124" s="47"/>
      <c r="Q124" s="47"/>
      <c r="R124" s="47"/>
      <c r="S124" s="47"/>
      <c r="T124" s="95"/>
      <c r="AT124" s="24" t="s">
        <v>234</v>
      </c>
      <c r="AU124" s="24" t="s">
        <v>83</v>
      </c>
    </row>
    <row r="125" s="11" customFormat="1">
      <c r="B125" s="233"/>
      <c r="C125" s="234"/>
      <c r="D125" s="235" t="s">
        <v>173</v>
      </c>
      <c r="E125" s="236" t="s">
        <v>22</v>
      </c>
      <c r="F125" s="237" t="s">
        <v>1631</v>
      </c>
      <c r="G125" s="234"/>
      <c r="H125" s="238">
        <v>290.18000000000001</v>
      </c>
      <c r="I125" s="239"/>
      <c r="J125" s="234"/>
      <c r="K125" s="234"/>
      <c r="L125" s="240"/>
      <c r="M125" s="241"/>
      <c r="N125" s="242"/>
      <c r="O125" s="242"/>
      <c r="P125" s="242"/>
      <c r="Q125" s="242"/>
      <c r="R125" s="242"/>
      <c r="S125" s="242"/>
      <c r="T125" s="243"/>
      <c r="AT125" s="244" t="s">
        <v>173</v>
      </c>
      <c r="AU125" s="244" t="s">
        <v>83</v>
      </c>
      <c r="AV125" s="11" t="s">
        <v>83</v>
      </c>
      <c r="AW125" s="11" t="s">
        <v>37</v>
      </c>
      <c r="AX125" s="11" t="s">
        <v>24</v>
      </c>
      <c r="AY125" s="244" t="s">
        <v>163</v>
      </c>
    </row>
    <row r="126" s="10" customFormat="1" ht="29.88" customHeight="1">
      <c r="B126" s="205"/>
      <c r="C126" s="206"/>
      <c r="D126" s="207" t="s">
        <v>73</v>
      </c>
      <c r="E126" s="219" t="s">
        <v>183</v>
      </c>
      <c r="F126" s="219" t="s">
        <v>942</v>
      </c>
      <c r="G126" s="206"/>
      <c r="H126" s="206"/>
      <c r="I126" s="209"/>
      <c r="J126" s="220">
        <f>BK126</f>
        <v>0</v>
      </c>
      <c r="K126" s="206"/>
      <c r="L126" s="211"/>
      <c r="M126" s="212"/>
      <c r="N126" s="213"/>
      <c r="O126" s="213"/>
      <c r="P126" s="214">
        <f>SUM(P127:P133)</f>
        <v>0</v>
      </c>
      <c r="Q126" s="213"/>
      <c r="R126" s="214">
        <f>SUM(R127:R133)</f>
        <v>0</v>
      </c>
      <c r="S126" s="213"/>
      <c r="T126" s="215">
        <f>SUM(T127:T133)</f>
        <v>0</v>
      </c>
      <c r="AR126" s="216" t="s">
        <v>24</v>
      </c>
      <c r="AT126" s="217" t="s">
        <v>73</v>
      </c>
      <c r="AU126" s="217" t="s">
        <v>24</v>
      </c>
      <c r="AY126" s="216" t="s">
        <v>163</v>
      </c>
      <c r="BK126" s="218">
        <f>SUM(BK127:BK133)</f>
        <v>0</v>
      </c>
    </row>
    <row r="127" s="1" customFormat="1" ht="25.5" customHeight="1">
      <c r="B127" s="46"/>
      <c r="C127" s="221" t="s">
        <v>311</v>
      </c>
      <c r="D127" s="221" t="s">
        <v>166</v>
      </c>
      <c r="E127" s="222" t="s">
        <v>1363</v>
      </c>
      <c r="F127" s="223" t="s">
        <v>1364</v>
      </c>
      <c r="G127" s="224" t="s">
        <v>273</v>
      </c>
      <c r="H127" s="225">
        <v>34</v>
      </c>
      <c r="I127" s="226"/>
      <c r="J127" s="227">
        <f>ROUND(I127*H127,2)</f>
        <v>0</v>
      </c>
      <c r="K127" s="223" t="s">
        <v>232</v>
      </c>
      <c r="L127" s="72"/>
      <c r="M127" s="228" t="s">
        <v>22</v>
      </c>
      <c r="N127" s="229" t="s">
        <v>45</v>
      </c>
      <c r="O127" s="47"/>
      <c r="P127" s="230">
        <f>O127*H127</f>
        <v>0</v>
      </c>
      <c r="Q127" s="230">
        <v>0</v>
      </c>
      <c r="R127" s="230">
        <f>Q127*H127</f>
        <v>0</v>
      </c>
      <c r="S127" s="230">
        <v>0</v>
      </c>
      <c r="T127" s="231">
        <f>S127*H127</f>
        <v>0</v>
      </c>
      <c r="AR127" s="24" t="s">
        <v>183</v>
      </c>
      <c r="AT127" s="24" t="s">
        <v>166</v>
      </c>
      <c r="AU127" s="24" t="s">
        <v>83</v>
      </c>
      <c r="AY127" s="24" t="s">
        <v>163</v>
      </c>
      <c r="BE127" s="232">
        <f>IF(N127="základní",J127,0)</f>
        <v>0</v>
      </c>
      <c r="BF127" s="232">
        <f>IF(N127="snížená",J127,0)</f>
        <v>0</v>
      </c>
      <c r="BG127" s="232">
        <f>IF(N127="zákl. přenesená",J127,0)</f>
        <v>0</v>
      </c>
      <c r="BH127" s="232">
        <f>IF(N127="sníž. přenesená",J127,0)</f>
        <v>0</v>
      </c>
      <c r="BI127" s="232">
        <f>IF(N127="nulová",J127,0)</f>
        <v>0</v>
      </c>
      <c r="BJ127" s="24" t="s">
        <v>24</v>
      </c>
      <c r="BK127" s="232">
        <f>ROUND(I127*H127,2)</f>
        <v>0</v>
      </c>
      <c r="BL127" s="24" t="s">
        <v>183</v>
      </c>
      <c r="BM127" s="24" t="s">
        <v>1632</v>
      </c>
    </row>
    <row r="128" s="1" customFormat="1">
      <c r="B128" s="46"/>
      <c r="C128" s="74"/>
      <c r="D128" s="235" t="s">
        <v>234</v>
      </c>
      <c r="E128" s="74"/>
      <c r="F128" s="259" t="s">
        <v>1366</v>
      </c>
      <c r="G128" s="74"/>
      <c r="H128" s="74"/>
      <c r="I128" s="191"/>
      <c r="J128" s="74"/>
      <c r="K128" s="74"/>
      <c r="L128" s="72"/>
      <c r="M128" s="260"/>
      <c r="N128" s="47"/>
      <c r="O128" s="47"/>
      <c r="P128" s="47"/>
      <c r="Q128" s="47"/>
      <c r="R128" s="47"/>
      <c r="S128" s="47"/>
      <c r="T128" s="95"/>
      <c r="AT128" s="24" t="s">
        <v>234</v>
      </c>
      <c r="AU128" s="24" t="s">
        <v>83</v>
      </c>
    </row>
    <row r="129" s="1" customFormat="1" ht="25.5" customHeight="1">
      <c r="B129" s="46"/>
      <c r="C129" s="221" t="s">
        <v>317</v>
      </c>
      <c r="D129" s="221" t="s">
        <v>166</v>
      </c>
      <c r="E129" s="222" t="s">
        <v>1494</v>
      </c>
      <c r="F129" s="223" t="s">
        <v>1495</v>
      </c>
      <c r="G129" s="224" t="s">
        <v>273</v>
      </c>
      <c r="H129" s="225">
        <v>26</v>
      </c>
      <c r="I129" s="226"/>
      <c r="J129" s="227">
        <f>ROUND(I129*H129,2)</f>
        <v>0</v>
      </c>
      <c r="K129" s="223" t="s">
        <v>232</v>
      </c>
      <c r="L129" s="72"/>
      <c r="M129" s="228" t="s">
        <v>22</v>
      </c>
      <c r="N129" s="229" t="s">
        <v>45</v>
      </c>
      <c r="O129" s="47"/>
      <c r="P129" s="230">
        <f>O129*H129</f>
        <v>0</v>
      </c>
      <c r="Q129" s="230">
        <v>0</v>
      </c>
      <c r="R129" s="230">
        <f>Q129*H129</f>
        <v>0</v>
      </c>
      <c r="S129" s="230">
        <v>0</v>
      </c>
      <c r="T129" s="231">
        <f>S129*H129</f>
        <v>0</v>
      </c>
      <c r="AR129" s="24" t="s">
        <v>183</v>
      </c>
      <c r="AT129" s="24" t="s">
        <v>166</v>
      </c>
      <c r="AU129" s="24" t="s">
        <v>83</v>
      </c>
      <c r="AY129" s="24" t="s">
        <v>163</v>
      </c>
      <c r="BE129" s="232">
        <f>IF(N129="základní",J129,0)</f>
        <v>0</v>
      </c>
      <c r="BF129" s="232">
        <f>IF(N129="snížená",J129,0)</f>
        <v>0</v>
      </c>
      <c r="BG129" s="232">
        <f>IF(N129="zákl. přenesená",J129,0)</f>
        <v>0</v>
      </c>
      <c r="BH129" s="232">
        <f>IF(N129="sníž. přenesená",J129,0)</f>
        <v>0</v>
      </c>
      <c r="BI129" s="232">
        <f>IF(N129="nulová",J129,0)</f>
        <v>0</v>
      </c>
      <c r="BJ129" s="24" t="s">
        <v>24</v>
      </c>
      <c r="BK129" s="232">
        <f>ROUND(I129*H129,2)</f>
        <v>0</v>
      </c>
      <c r="BL129" s="24" t="s">
        <v>183</v>
      </c>
      <c r="BM129" s="24" t="s">
        <v>1633</v>
      </c>
    </row>
    <row r="130" s="1" customFormat="1">
      <c r="B130" s="46"/>
      <c r="C130" s="74"/>
      <c r="D130" s="235" t="s">
        <v>234</v>
      </c>
      <c r="E130" s="74"/>
      <c r="F130" s="259" t="s">
        <v>1497</v>
      </c>
      <c r="G130" s="74"/>
      <c r="H130" s="74"/>
      <c r="I130" s="191"/>
      <c r="J130" s="74"/>
      <c r="K130" s="74"/>
      <c r="L130" s="72"/>
      <c r="M130" s="260"/>
      <c r="N130" s="47"/>
      <c r="O130" s="47"/>
      <c r="P130" s="47"/>
      <c r="Q130" s="47"/>
      <c r="R130" s="47"/>
      <c r="S130" s="47"/>
      <c r="T130" s="95"/>
      <c r="AT130" s="24" t="s">
        <v>234</v>
      </c>
      <c r="AU130" s="24" t="s">
        <v>83</v>
      </c>
    </row>
    <row r="131" s="1" customFormat="1" ht="25.5" customHeight="1">
      <c r="B131" s="46"/>
      <c r="C131" s="221" t="s">
        <v>324</v>
      </c>
      <c r="D131" s="221" t="s">
        <v>166</v>
      </c>
      <c r="E131" s="222" t="s">
        <v>1498</v>
      </c>
      <c r="F131" s="223" t="s">
        <v>1499</v>
      </c>
      <c r="G131" s="224" t="s">
        <v>273</v>
      </c>
      <c r="H131" s="225">
        <v>1.3640000000000001</v>
      </c>
      <c r="I131" s="226"/>
      <c r="J131" s="227">
        <f>ROUND(I131*H131,2)</f>
        <v>0</v>
      </c>
      <c r="K131" s="223" t="s">
        <v>232</v>
      </c>
      <c r="L131" s="72"/>
      <c r="M131" s="228" t="s">
        <v>22</v>
      </c>
      <c r="N131" s="229" t="s">
        <v>45</v>
      </c>
      <c r="O131" s="47"/>
      <c r="P131" s="230">
        <f>O131*H131</f>
        <v>0</v>
      </c>
      <c r="Q131" s="230">
        <v>0</v>
      </c>
      <c r="R131" s="230">
        <f>Q131*H131</f>
        <v>0</v>
      </c>
      <c r="S131" s="230">
        <v>0</v>
      </c>
      <c r="T131" s="231">
        <f>S131*H131</f>
        <v>0</v>
      </c>
      <c r="AR131" s="24" t="s">
        <v>183</v>
      </c>
      <c r="AT131" s="24" t="s">
        <v>166</v>
      </c>
      <c r="AU131" s="24" t="s">
        <v>83</v>
      </c>
      <c r="AY131" s="24" t="s">
        <v>163</v>
      </c>
      <c r="BE131" s="232">
        <f>IF(N131="základní",J131,0)</f>
        <v>0</v>
      </c>
      <c r="BF131" s="232">
        <f>IF(N131="snížená",J131,0)</f>
        <v>0</v>
      </c>
      <c r="BG131" s="232">
        <f>IF(N131="zákl. přenesená",J131,0)</f>
        <v>0</v>
      </c>
      <c r="BH131" s="232">
        <f>IF(N131="sníž. přenesená",J131,0)</f>
        <v>0</v>
      </c>
      <c r="BI131" s="232">
        <f>IF(N131="nulová",J131,0)</f>
        <v>0</v>
      </c>
      <c r="BJ131" s="24" t="s">
        <v>24</v>
      </c>
      <c r="BK131" s="232">
        <f>ROUND(I131*H131,2)</f>
        <v>0</v>
      </c>
      <c r="BL131" s="24" t="s">
        <v>183</v>
      </c>
      <c r="BM131" s="24" t="s">
        <v>1634</v>
      </c>
    </row>
    <row r="132" s="1" customFormat="1">
      <c r="B132" s="46"/>
      <c r="C132" s="74"/>
      <c r="D132" s="235" t="s">
        <v>234</v>
      </c>
      <c r="E132" s="74"/>
      <c r="F132" s="259" t="s">
        <v>1497</v>
      </c>
      <c r="G132" s="74"/>
      <c r="H132" s="74"/>
      <c r="I132" s="191"/>
      <c r="J132" s="74"/>
      <c r="K132" s="74"/>
      <c r="L132" s="72"/>
      <c r="M132" s="260"/>
      <c r="N132" s="47"/>
      <c r="O132" s="47"/>
      <c r="P132" s="47"/>
      <c r="Q132" s="47"/>
      <c r="R132" s="47"/>
      <c r="S132" s="47"/>
      <c r="T132" s="95"/>
      <c r="AT132" s="24" t="s">
        <v>234</v>
      </c>
      <c r="AU132" s="24" t="s">
        <v>83</v>
      </c>
    </row>
    <row r="133" s="11" customFormat="1">
      <c r="B133" s="233"/>
      <c r="C133" s="234"/>
      <c r="D133" s="235" t="s">
        <v>173</v>
      </c>
      <c r="E133" s="236" t="s">
        <v>22</v>
      </c>
      <c r="F133" s="237" t="s">
        <v>1635</v>
      </c>
      <c r="G133" s="234"/>
      <c r="H133" s="238">
        <v>1.3640000000000001</v>
      </c>
      <c r="I133" s="239"/>
      <c r="J133" s="234"/>
      <c r="K133" s="234"/>
      <c r="L133" s="240"/>
      <c r="M133" s="241"/>
      <c r="N133" s="242"/>
      <c r="O133" s="242"/>
      <c r="P133" s="242"/>
      <c r="Q133" s="242"/>
      <c r="R133" s="242"/>
      <c r="S133" s="242"/>
      <c r="T133" s="243"/>
      <c r="AT133" s="244" t="s">
        <v>173</v>
      </c>
      <c r="AU133" s="244" t="s">
        <v>83</v>
      </c>
      <c r="AV133" s="11" t="s">
        <v>83</v>
      </c>
      <c r="AW133" s="11" t="s">
        <v>37</v>
      </c>
      <c r="AX133" s="11" t="s">
        <v>24</v>
      </c>
      <c r="AY133" s="244" t="s">
        <v>163</v>
      </c>
    </row>
    <row r="134" s="10" customFormat="1" ht="29.88" customHeight="1">
      <c r="B134" s="205"/>
      <c r="C134" s="206"/>
      <c r="D134" s="207" t="s">
        <v>73</v>
      </c>
      <c r="E134" s="219" t="s">
        <v>204</v>
      </c>
      <c r="F134" s="219" t="s">
        <v>436</v>
      </c>
      <c r="G134" s="206"/>
      <c r="H134" s="206"/>
      <c r="I134" s="209"/>
      <c r="J134" s="220">
        <f>BK134</f>
        <v>0</v>
      </c>
      <c r="K134" s="206"/>
      <c r="L134" s="211"/>
      <c r="M134" s="212"/>
      <c r="N134" s="213"/>
      <c r="O134" s="213"/>
      <c r="P134" s="214">
        <f>SUM(P135:P184)</f>
        <v>0</v>
      </c>
      <c r="Q134" s="213"/>
      <c r="R134" s="214">
        <f>SUM(R135:R184)</f>
        <v>101.20008421999999</v>
      </c>
      <c r="S134" s="213"/>
      <c r="T134" s="215">
        <f>SUM(T135:T184)</f>
        <v>0</v>
      </c>
      <c r="AR134" s="216" t="s">
        <v>24</v>
      </c>
      <c r="AT134" s="217" t="s">
        <v>73</v>
      </c>
      <c r="AU134" s="217" t="s">
        <v>24</v>
      </c>
      <c r="AY134" s="216" t="s">
        <v>163</v>
      </c>
      <c r="BK134" s="218">
        <f>SUM(BK135:BK184)</f>
        <v>0</v>
      </c>
    </row>
    <row r="135" s="1" customFormat="1" ht="25.5" customHeight="1">
      <c r="B135" s="46"/>
      <c r="C135" s="221" t="s">
        <v>330</v>
      </c>
      <c r="D135" s="221" t="s">
        <v>166</v>
      </c>
      <c r="E135" s="222" t="s">
        <v>1502</v>
      </c>
      <c r="F135" s="223" t="s">
        <v>1503</v>
      </c>
      <c r="G135" s="224" t="s">
        <v>261</v>
      </c>
      <c r="H135" s="225">
        <v>126.33</v>
      </c>
      <c r="I135" s="226"/>
      <c r="J135" s="227">
        <f>ROUND(I135*H135,2)</f>
        <v>0</v>
      </c>
      <c r="K135" s="223" t="s">
        <v>232</v>
      </c>
      <c r="L135" s="72"/>
      <c r="M135" s="228" t="s">
        <v>22</v>
      </c>
      <c r="N135" s="229" t="s">
        <v>45</v>
      </c>
      <c r="O135" s="47"/>
      <c r="P135" s="230">
        <f>O135*H135</f>
        <v>0</v>
      </c>
      <c r="Q135" s="230">
        <v>8.0000000000000007E-05</v>
      </c>
      <c r="R135" s="230">
        <f>Q135*H135</f>
        <v>0.010106400000000002</v>
      </c>
      <c r="S135" s="230">
        <v>0</v>
      </c>
      <c r="T135" s="231">
        <f>S135*H135</f>
        <v>0</v>
      </c>
      <c r="AR135" s="24" t="s">
        <v>183</v>
      </c>
      <c r="AT135" s="24" t="s">
        <v>166</v>
      </c>
      <c r="AU135" s="24" t="s">
        <v>83</v>
      </c>
      <c r="AY135" s="24" t="s">
        <v>163</v>
      </c>
      <c r="BE135" s="232">
        <f>IF(N135="základní",J135,0)</f>
        <v>0</v>
      </c>
      <c r="BF135" s="232">
        <f>IF(N135="snížená",J135,0)</f>
        <v>0</v>
      </c>
      <c r="BG135" s="232">
        <f>IF(N135="zákl. přenesená",J135,0)</f>
        <v>0</v>
      </c>
      <c r="BH135" s="232">
        <f>IF(N135="sníž. přenesená",J135,0)</f>
        <v>0</v>
      </c>
      <c r="BI135" s="232">
        <f>IF(N135="nulová",J135,0)</f>
        <v>0</v>
      </c>
      <c r="BJ135" s="24" t="s">
        <v>24</v>
      </c>
      <c r="BK135" s="232">
        <f>ROUND(I135*H135,2)</f>
        <v>0</v>
      </c>
      <c r="BL135" s="24" t="s">
        <v>183</v>
      </c>
      <c r="BM135" s="24" t="s">
        <v>1636</v>
      </c>
    </row>
    <row r="136" s="1" customFormat="1">
      <c r="B136" s="46"/>
      <c r="C136" s="74"/>
      <c r="D136" s="235" t="s">
        <v>234</v>
      </c>
      <c r="E136" s="74"/>
      <c r="F136" s="259" t="s">
        <v>1505</v>
      </c>
      <c r="G136" s="74"/>
      <c r="H136" s="74"/>
      <c r="I136" s="191"/>
      <c r="J136" s="74"/>
      <c r="K136" s="74"/>
      <c r="L136" s="72"/>
      <c r="M136" s="260"/>
      <c r="N136" s="47"/>
      <c r="O136" s="47"/>
      <c r="P136" s="47"/>
      <c r="Q136" s="47"/>
      <c r="R136" s="47"/>
      <c r="S136" s="47"/>
      <c r="T136" s="95"/>
      <c r="AT136" s="24" t="s">
        <v>234</v>
      </c>
      <c r="AU136" s="24" t="s">
        <v>83</v>
      </c>
    </row>
    <row r="137" s="1" customFormat="1" ht="16.5" customHeight="1">
      <c r="B137" s="46"/>
      <c r="C137" s="272" t="s">
        <v>9</v>
      </c>
      <c r="D137" s="272" t="s">
        <v>344</v>
      </c>
      <c r="E137" s="273" t="s">
        <v>1506</v>
      </c>
      <c r="F137" s="274" t="s">
        <v>1507</v>
      </c>
      <c r="G137" s="275" t="s">
        <v>261</v>
      </c>
      <c r="H137" s="276">
        <v>128.22499999999999</v>
      </c>
      <c r="I137" s="277"/>
      <c r="J137" s="278">
        <f>ROUND(I137*H137,2)</f>
        <v>0</v>
      </c>
      <c r="K137" s="274" t="s">
        <v>232</v>
      </c>
      <c r="L137" s="279"/>
      <c r="M137" s="280" t="s">
        <v>22</v>
      </c>
      <c r="N137" s="281" t="s">
        <v>45</v>
      </c>
      <c r="O137" s="47"/>
      <c r="P137" s="230">
        <f>O137*H137</f>
        <v>0</v>
      </c>
      <c r="Q137" s="230">
        <v>0.10000000000000001</v>
      </c>
      <c r="R137" s="230">
        <f>Q137*H137</f>
        <v>12.8225</v>
      </c>
      <c r="S137" s="230">
        <v>0</v>
      </c>
      <c r="T137" s="231">
        <f>S137*H137</f>
        <v>0</v>
      </c>
      <c r="AR137" s="24" t="s">
        <v>204</v>
      </c>
      <c r="AT137" s="24" t="s">
        <v>344</v>
      </c>
      <c r="AU137" s="24" t="s">
        <v>83</v>
      </c>
      <c r="AY137" s="24" t="s">
        <v>163</v>
      </c>
      <c r="BE137" s="232">
        <f>IF(N137="základní",J137,0)</f>
        <v>0</v>
      </c>
      <c r="BF137" s="232">
        <f>IF(N137="snížená",J137,0)</f>
        <v>0</v>
      </c>
      <c r="BG137" s="232">
        <f>IF(N137="zákl. přenesená",J137,0)</f>
        <v>0</v>
      </c>
      <c r="BH137" s="232">
        <f>IF(N137="sníž. přenesená",J137,0)</f>
        <v>0</v>
      </c>
      <c r="BI137" s="232">
        <f>IF(N137="nulová",J137,0)</f>
        <v>0</v>
      </c>
      <c r="BJ137" s="24" t="s">
        <v>24</v>
      </c>
      <c r="BK137" s="232">
        <f>ROUND(I137*H137,2)</f>
        <v>0</v>
      </c>
      <c r="BL137" s="24" t="s">
        <v>183</v>
      </c>
      <c r="BM137" s="24" t="s">
        <v>1637</v>
      </c>
    </row>
    <row r="138" s="11" customFormat="1">
      <c r="B138" s="233"/>
      <c r="C138" s="234"/>
      <c r="D138" s="235" t="s">
        <v>173</v>
      </c>
      <c r="E138" s="234"/>
      <c r="F138" s="237" t="s">
        <v>1638</v>
      </c>
      <c r="G138" s="234"/>
      <c r="H138" s="238">
        <v>128.22499999999999</v>
      </c>
      <c r="I138" s="239"/>
      <c r="J138" s="234"/>
      <c r="K138" s="234"/>
      <c r="L138" s="240"/>
      <c r="M138" s="241"/>
      <c r="N138" s="242"/>
      <c r="O138" s="242"/>
      <c r="P138" s="242"/>
      <c r="Q138" s="242"/>
      <c r="R138" s="242"/>
      <c r="S138" s="242"/>
      <c r="T138" s="243"/>
      <c r="AT138" s="244" t="s">
        <v>173</v>
      </c>
      <c r="AU138" s="244" t="s">
        <v>83</v>
      </c>
      <c r="AV138" s="11" t="s">
        <v>83</v>
      </c>
      <c r="AW138" s="11" t="s">
        <v>6</v>
      </c>
      <c r="AX138" s="11" t="s">
        <v>24</v>
      </c>
      <c r="AY138" s="244" t="s">
        <v>163</v>
      </c>
    </row>
    <row r="139" s="1" customFormat="1" ht="25.5" customHeight="1">
      <c r="B139" s="46"/>
      <c r="C139" s="221" t="s">
        <v>343</v>
      </c>
      <c r="D139" s="221" t="s">
        <v>166</v>
      </c>
      <c r="E139" s="222" t="s">
        <v>1510</v>
      </c>
      <c r="F139" s="223" t="s">
        <v>1511</v>
      </c>
      <c r="G139" s="224" t="s">
        <v>261</v>
      </c>
      <c r="H139" s="225">
        <v>122.962</v>
      </c>
      <c r="I139" s="226"/>
      <c r="J139" s="227">
        <f>ROUND(I139*H139,2)</f>
        <v>0</v>
      </c>
      <c r="K139" s="223" t="s">
        <v>232</v>
      </c>
      <c r="L139" s="72"/>
      <c r="M139" s="228" t="s">
        <v>22</v>
      </c>
      <c r="N139" s="229" t="s">
        <v>45</v>
      </c>
      <c r="O139" s="47"/>
      <c r="P139" s="230">
        <f>O139*H139</f>
        <v>0</v>
      </c>
      <c r="Q139" s="230">
        <v>0.00011</v>
      </c>
      <c r="R139" s="230">
        <f>Q139*H139</f>
        <v>0.013525820000000001</v>
      </c>
      <c r="S139" s="230">
        <v>0</v>
      </c>
      <c r="T139" s="231">
        <f>S139*H139</f>
        <v>0</v>
      </c>
      <c r="AR139" s="24" t="s">
        <v>183</v>
      </c>
      <c r="AT139" s="24" t="s">
        <v>166</v>
      </c>
      <c r="AU139" s="24" t="s">
        <v>83</v>
      </c>
      <c r="AY139" s="24" t="s">
        <v>163</v>
      </c>
      <c r="BE139" s="232">
        <f>IF(N139="základní",J139,0)</f>
        <v>0</v>
      </c>
      <c r="BF139" s="232">
        <f>IF(N139="snížená",J139,0)</f>
        <v>0</v>
      </c>
      <c r="BG139" s="232">
        <f>IF(N139="zákl. přenesená",J139,0)</f>
        <v>0</v>
      </c>
      <c r="BH139" s="232">
        <f>IF(N139="sníž. přenesená",J139,0)</f>
        <v>0</v>
      </c>
      <c r="BI139" s="232">
        <f>IF(N139="nulová",J139,0)</f>
        <v>0</v>
      </c>
      <c r="BJ139" s="24" t="s">
        <v>24</v>
      </c>
      <c r="BK139" s="232">
        <f>ROUND(I139*H139,2)</f>
        <v>0</v>
      </c>
      <c r="BL139" s="24" t="s">
        <v>183</v>
      </c>
      <c r="BM139" s="24" t="s">
        <v>1639</v>
      </c>
    </row>
    <row r="140" s="1" customFormat="1">
      <c r="B140" s="46"/>
      <c r="C140" s="74"/>
      <c r="D140" s="235" t="s">
        <v>234</v>
      </c>
      <c r="E140" s="74"/>
      <c r="F140" s="259" t="s">
        <v>1505</v>
      </c>
      <c r="G140" s="74"/>
      <c r="H140" s="74"/>
      <c r="I140" s="191"/>
      <c r="J140" s="74"/>
      <c r="K140" s="74"/>
      <c r="L140" s="72"/>
      <c r="M140" s="260"/>
      <c r="N140" s="47"/>
      <c r="O140" s="47"/>
      <c r="P140" s="47"/>
      <c r="Q140" s="47"/>
      <c r="R140" s="47"/>
      <c r="S140" s="47"/>
      <c r="T140" s="95"/>
      <c r="AT140" s="24" t="s">
        <v>234</v>
      </c>
      <c r="AU140" s="24" t="s">
        <v>83</v>
      </c>
    </row>
    <row r="141" s="1" customFormat="1" ht="16.5" customHeight="1">
      <c r="B141" s="46"/>
      <c r="C141" s="272" t="s">
        <v>349</v>
      </c>
      <c r="D141" s="272" t="s">
        <v>344</v>
      </c>
      <c r="E141" s="273" t="s">
        <v>1513</v>
      </c>
      <c r="F141" s="274" t="s">
        <v>1514</v>
      </c>
      <c r="G141" s="275" t="s">
        <v>261</v>
      </c>
      <c r="H141" s="276">
        <v>124.806</v>
      </c>
      <c r="I141" s="277"/>
      <c r="J141" s="278">
        <f>ROUND(I141*H141,2)</f>
        <v>0</v>
      </c>
      <c r="K141" s="274" t="s">
        <v>232</v>
      </c>
      <c r="L141" s="279"/>
      <c r="M141" s="280" t="s">
        <v>22</v>
      </c>
      <c r="N141" s="281" t="s">
        <v>45</v>
      </c>
      <c r="O141" s="47"/>
      <c r="P141" s="230">
        <f>O141*H141</f>
        <v>0</v>
      </c>
      <c r="Q141" s="230">
        <v>0.152</v>
      </c>
      <c r="R141" s="230">
        <f>Q141*H141</f>
        <v>18.970511999999999</v>
      </c>
      <c r="S141" s="230">
        <v>0</v>
      </c>
      <c r="T141" s="231">
        <f>S141*H141</f>
        <v>0</v>
      </c>
      <c r="AR141" s="24" t="s">
        <v>204</v>
      </c>
      <c r="AT141" s="24" t="s">
        <v>344</v>
      </c>
      <c r="AU141" s="24" t="s">
        <v>83</v>
      </c>
      <c r="AY141" s="24" t="s">
        <v>163</v>
      </c>
      <c r="BE141" s="232">
        <f>IF(N141="základní",J141,0)</f>
        <v>0</v>
      </c>
      <c r="BF141" s="232">
        <f>IF(N141="snížená",J141,0)</f>
        <v>0</v>
      </c>
      <c r="BG141" s="232">
        <f>IF(N141="zákl. přenesená",J141,0)</f>
        <v>0</v>
      </c>
      <c r="BH141" s="232">
        <f>IF(N141="sníž. přenesená",J141,0)</f>
        <v>0</v>
      </c>
      <c r="BI141" s="232">
        <f>IF(N141="nulová",J141,0)</f>
        <v>0</v>
      </c>
      <c r="BJ141" s="24" t="s">
        <v>24</v>
      </c>
      <c r="BK141" s="232">
        <f>ROUND(I141*H141,2)</f>
        <v>0</v>
      </c>
      <c r="BL141" s="24" t="s">
        <v>183</v>
      </c>
      <c r="BM141" s="24" t="s">
        <v>1640</v>
      </c>
    </row>
    <row r="142" s="11" customFormat="1">
      <c r="B142" s="233"/>
      <c r="C142" s="234"/>
      <c r="D142" s="235" t="s">
        <v>173</v>
      </c>
      <c r="E142" s="234"/>
      <c r="F142" s="237" t="s">
        <v>1641</v>
      </c>
      <c r="G142" s="234"/>
      <c r="H142" s="238">
        <v>124.806</v>
      </c>
      <c r="I142" s="239"/>
      <c r="J142" s="234"/>
      <c r="K142" s="234"/>
      <c r="L142" s="240"/>
      <c r="M142" s="241"/>
      <c r="N142" s="242"/>
      <c r="O142" s="242"/>
      <c r="P142" s="242"/>
      <c r="Q142" s="242"/>
      <c r="R142" s="242"/>
      <c r="S142" s="242"/>
      <c r="T142" s="243"/>
      <c r="AT142" s="244" t="s">
        <v>173</v>
      </c>
      <c r="AU142" s="244" t="s">
        <v>83</v>
      </c>
      <c r="AV142" s="11" t="s">
        <v>83</v>
      </c>
      <c r="AW142" s="11" t="s">
        <v>6</v>
      </c>
      <c r="AX142" s="11" t="s">
        <v>24</v>
      </c>
      <c r="AY142" s="244" t="s">
        <v>163</v>
      </c>
    </row>
    <row r="143" s="1" customFormat="1" ht="25.5" customHeight="1">
      <c r="B143" s="46"/>
      <c r="C143" s="221" t="s">
        <v>356</v>
      </c>
      <c r="D143" s="221" t="s">
        <v>166</v>
      </c>
      <c r="E143" s="222" t="s">
        <v>1517</v>
      </c>
      <c r="F143" s="223" t="s">
        <v>1518</v>
      </c>
      <c r="G143" s="224" t="s">
        <v>440</v>
      </c>
      <c r="H143" s="225">
        <v>7</v>
      </c>
      <c r="I143" s="226"/>
      <c r="J143" s="227">
        <f>ROUND(I143*H143,2)</f>
        <v>0</v>
      </c>
      <c r="K143" s="223" t="s">
        <v>232</v>
      </c>
      <c r="L143" s="72"/>
      <c r="M143" s="228" t="s">
        <v>22</v>
      </c>
      <c r="N143" s="229" t="s">
        <v>45</v>
      </c>
      <c r="O143" s="47"/>
      <c r="P143" s="230">
        <f>O143*H143</f>
        <v>0</v>
      </c>
      <c r="Q143" s="230">
        <v>0.00016000000000000001</v>
      </c>
      <c r="R143" s="230">
        <f>Q143*H143</f>
        <v>0.0011200000000000001</v>
      </c>
      <c r="S143" s="230">
        <v>0</v>
      </c>
      <c r="T143" s="231">
        <f>S143*H143</f>
        <v>0</v>
      </c>
      <c r="AR143" s="24" t="s">
        <v>183</v>
      </c>
      <c r="AT143" s="24" t="s">
        <v>166</v>
      </c>
      <c r="AU143" s="24" t="s">
        <v>83</v>
      </c>
      <c r="AY143" s="24" t="s">
        <v>163</v>
      </c>
      <c r="BE143" s="232">
        <f>IF(N143="základní",J143,0)</f>
        <v>0</v>
      </c>
      <c r="BF143" s="232">
        <f>IF(N143="snížená",J143,0)</f>
        <v>0</v>
      </c>
      <c r="BG143" s="232">
        <f>IF(N143="zákl. přenesená",J143,0)</f>
        <v>0</v>
      </c>
      <c r="BH143" s="232">
        <f>IF(N143="sníž. přenesená",J143,0)</f>
        <v>0</v>
      </c>
      <c r="BI143" s="232">
        <f>IF(N143="nulová",J143,0)</f>
        <v>0</v>
      </c>
      <c r="BJ143" s="24" t="s">
        <v>24</v>
      </c>
      <c r="BK143" s="232">
        <f>ROUND(I143*H143,2)</f>
        <v>0</v>
      </c>
      <c r="BL143" s="24" t="s">
        <v>183</v>
      </c>
      <c r="BM143" s="24" t="s">
        <v>1642</v>
      </c>
    </row>
    <row r="144" s="1" customFormat="1">
      <c r="B144" s="46"/>
      <c r="C144" s="74"/>
      <c r="D144" s="235" t="s">
        <v>234</v>
      </c>
      <c r="E144" s="74"/>
      <c r="F144" s="259" t="s">
        <v>1520</v>
      </c>
      <c r="G144" s="74"/>
      <c r="H144" s="74"/>
      <c r="I144" s="191"/>
      <c r="J144" s="74"/>
      <c r="K144" s="74"/>
      <c r="L144" s="72"/>
      <c r="M144" s="260"/>
      <c r="N144" s="47"/>
      <c r="O144" s="47"/>
      <c r="P144" s="47"/>
      <c r="Q144" s="47"/>
      <c r="R144" s="47"/>
      <c r="S144" s="47"/>
      <c r="T144" s="95"/>
      <c r="AT144" s="24" t="s">
        <v>234</v>
      </c>
      <c r="AU144" s="24" t="s">
        <v>83</v>
      </c>
    </row>
    <row r="145" s="1" customFormat="1" ht="25.5" customHeight="1">
      <c r="B145" s="46"/>
      <c r="C145" s="272" t="s">
        <v>366</v>
      </c>
      <c r="D145" s="272" t="s">
        <v>344</v>
      </c>
      <c r="E145" s="273" t="s">
        <v>1521</v>
      </c>
      <c r="F145" s="274" t="s">
        <v>1522</v>
      </c>
      <c r="G145" s="275" t="s">
        <v>440</v>
      </c>
      <c r="H145" s="276">
        <v>7.1050000000000004</v>
      </c>
      <c r="I145" s="277"/>
      <c r="J145" s="278">
        <f>ROUND(I145*H145,2)</f>
        <v>0</v>
      </c>
      <c r="K145" s="274" t="s">
        <v>232</v>
      </c>
      <c r="L145" s="279"/>
      <c r="M145" s="280" t="s">
        <v>22</v>
      </c>
      <c r="N145" s="281" t="s">
        <v>45</v>
      </c>
      <c r="O145" s="47"/>
      <c r="P145" s="230">
        <f>O145*H145</f>
        <v>0</v>
      </c>
      <c r="Q145" s="230">
        <v>0.059999999999999998</v>
      </c>
      <c r="R145" s="230">
        <f>Q145*H145</f>
        <v>0.42630000000000001</v>
      </c>
      <c r="S145" s="230">
        <v>0</v>
      </c>
      <c r="T145" s="231">
        <f>S145*H145</f>
        <v>0</v>
      </c>
      <c r="AR145" s="24" t="s">
        <v>204</v>
      </c>
      <c r="AT145" s="24" t="s">
        <v>344</v>
      </c>
      <c r="AU145" s="24" t="s">
        <v>83</v>
      </c>
      <c r="AY145" s="24" t="s">
        <v>163</v>
      </c>
      <c r="BE145" s="232">
        <f>IF(N145="základní",J145,0)</f>
        <v>0</v>
      </c>
      <c r="BF145" s="232">
        <f>IF(N145="snížená",J145,0)</f>
        <v>0</v>
      </c>
      <c r="BG145" s="232">
        <f>IF(N145="zákl. přenesená",J145,0)</f>
        <v>0</v>
      </c>
      <c r="BH145" s="232">
        <f>IF(N145="sníž. přenesená",J145,0)</f>
        <v>0</v>
      </c>
      <c r="BI145" s="232">
        <f>IF(N145="nulová",J145,0)</f>
        <v>0</v>
      </c>
      <c r="BJ145" s="24" t="s">
        <v>24</v>
      </c>
      <c r="BK145" s="232">
        <f>ROUND(I145*H145,2)</f>
        <v>0</v>
      </c>
      <c r="BL145" s="24" t="s">
        <v>183</v>
      </c>
      <c r="BM145" s="24" t="s">
        <v>1643</v>
      </c>
    </row>
    <row r="146" s="11" customFormat="1">
      <c r="B146" s="233"/>
      <c r="C146" s="234"/>
      <c r="D146" s="235" t="s">
        <v>173</v>
      </c>
      <c r="E146" s="234"/>
      <c r="F146" s="237" t="s">
        <v>1644</v>
      </c>
      <c r="G146" s="234"/>
      <c r="H146" s="238">
        <v>7.1050000000000004</v>
      </c>
      <c r="I146" s="239"/>
      <c r="J146" s="234"/>
      <c r="K146" s="234"/>
      <c r="L146" s="240"/>
      <c r="M146" s="241"/>
      <c r="N146" s="242"/>
      <c r="O146" s="242"/>
      <c r="P146" s="242"/>
      <c r="Q146" s="242"/>
      <c r="R146" s="242"/>
      <c r="S146" s="242"/>
      <c r="T146" s="243"/>
      <c r="AT146" s="244" t="s">
        <v>173</v>
      </c>
      <c r="AU146" s="244" t="s">
        <v>83</v>
      </c>
      <c r="AV146" s="11" t="s">
        <v>83</v>
      </c>
      <c r="AW146" s="11" t="s">
        <v>6</v>
      </c>
      <c r="AX146" s="11" t="s">
        <v>24</v>
      </c>
      <c r="AY146" s="244" t="s">
        <v>163</v>
      </c>
    </row>
    <row r="147" s="1" customFormat="1" ht="25.5" customHeight="1">
      <c r="B147" s="46"/>
      <c r="C147" s="221" t="s">
        <v>371</v>
      </c>
      <c r="D147" s="221" t="s">
        <v>166</v>
      </c>
      <c r="E147" s="222" t="s">
        <v>1525</v>
      </c>
      <c r="F147" s="223" t="s">
        <v>1526</v>
      </c>
      <c r="G147" s="224" t="s">
        <v>440</v>
      </c>
      <c r="H147" s="225">
        <v>8</v>
      </c>
      <c r="I147" s="226"/>
      <c r="J147" s="227">
        <f>ROUND(I147*H147,2)</f>
        <v>0</v>
      </c>
      <c r="K147" s="223" t="s">
        <v>232</v>
      </c>
      <c r="L147" s="72"/>
      <c r="M147" s="228" t="s">
        <v>22</v>
      </c>
      <c r="N147" s="229" t="s">
        <v>45</v>
      </c>
      <c r="O147" s="47"/>
      <c r="P147" s="230">
        <f>O147*H147</f>
        <v>0</v>
      </c>
      <c r="Q147" s="230">
        <v>0.00017000000000000001</v>
      </c>
      <c r="R147" s="230">
        <f>Q147*H147</f>
        <v>0.0013600000000000001</v>
      </c>
      <c r="S147" s="230">
        <v>0</v>
      </c>
      <c r="T147" s="231">
        <f>S147*H147</f>
        <v>0</v>
      </c>
      <c r="AR147" s="24" t="s">
        <v>183</v>
      </c>
      <c r="AT147" s="24" t="s">
        <v>166</v>
      </c>
      <c r="AU147" s="24" t="s">
        <v>83</v>
      </c>
      <c r="AY147" s="24" t="s">
        <v>163</v>
      </c>
      <c r="BE147" s="232">
        <f>IF(N147="základní",J147,0)</f>
        <v>0</v>
      </c>
      <c r="BF147" s="232">
        <f>IF(N147="snížená",J147,0)</f>
        <v>0</v>
      </c>
      <c r="BG147" s="232">
        <f>IF(N147="zákl. přenesená",J147,0)</f>
        <v>0</v>
      </c>
      <c r="BH147" s="232">
        <f>IF(N147="sníž. přenesená",J147,0)</f>
        <v>0</v>
      </c>
      <c r="BI147" s="232">
        <f>IF(N147="nulová",J147,0)</f>
        <v>0</v>
      </c>
      <c r="BJ147" s="24" t="s">
        <v>24</v>
      </c>
      <c r="BK147" s="232">
        <f>ROUND(I147*H147,2)</f>
        <v>0</v>
      </c>
      <c r="BL147" s="24" t="s">
        <v>183</v>
      </c>
      <c r="BM147" s="24" t="s">
        <v>1645</v>
      </c>
    </row>
    <row r="148" s="1" customFormat="1">
      <c r="B148" s="46"/>
      <c r="C148" s="74"/>
      <c r="D148" s="235" t="s">
        <v>234</v>
      </c>
      <c r="E148" s="74"/>
      <c r="F148" s="259" t="s">
        <v>1520</v>
      </c>
      <c r="G148" s="74"/>
      <c r="H148" s="74"/>
      <c r="I148" s="191"/>
      <c r="J148" s="74"/>
      <c r="K148" s="74"/>
      <c r="L148" s="72"/>
      <c r="M148" s="260"/>
      <c r="N148" s="47"/>
      <c r="O148" s="47"/>
      <c r="P148" s="47"/>
      <c r="Q148" s="47"/>
      <c r="R148" s="47"/>
      <c r="S148" s="47"/>
      <c r="T148" s="95"/>
      <c r="AT148" s="24" t="s">
        <v>234</v>
      </c>
      <c r="AU148" s="24" t="s">
        <v>83</v>
      </c>
    </row>
    <row r="149" s="1" customFormat="1" ht="25.5" customHeight="1">
      <c r="B149" s="46"/>
      <c r="C149" s="272" t="s">
        <v>378</v>
      </c>
      <c r="D149" s="272" t="s">
        <v>344</v>
      </c>
      <c r="E149" s="273" t="s">
        <v>1528</v>
      </c>
      <c r="F149" s="274" t="s">
        <v>1529</v>
      </c>
      <c r="G149" s="275" t="s">
        <v>440</v>
      </c>
      <c r="H149" s="276">
        <v>8.1199999999999992</v>
      </c>
      <c r="I149" s="277"/>
      <c r="J149" s="278">
        <f>ROUND(I149*H149,2)</f>
        <v>0</v>
      </c>
      <c r="K149" s="274" t="s">
        <v>232</v>
      </c>
      <c r="L149" s="279"/>
      <c r="M149" s="280" t="s">
        <v>22</v>
      </c>
      <c r="N149" s="281" t="s">
        <v>45</v>
      </c>
      <c r="O149" s="47"/>
      <c r="P149" s="230">
        <f>O149*H149</f>
        <v>0</v>
      </c>
      <c r="Q149" s="230">
        <v>0.14499999999999999</v>
      </c>
      <c r="R149" s="230">
        <f>Q149*H149</f>
        <v>1.1773999999999998</v>
      </c>
      <c r="S149" s="230">
        <v>0</v>
      </c>
      <c r="T149" s="231">
        <f>S149*H149</f>
        <v>0</v>
      </c>
      <c r="AR149" s="24" t="s">
        <v>204</v>
      </c>
      <c r="AT149" s="24" t="s">
        <v>344</v>
      </c>
      <c r="AU149" s="24" t="s">
        <v>83</v>
      </c>
      <c r="AY149" s="24" t="s">
        <v>163</v>
      </c>
      <c r="BE149" s="232">
        <f>IF(N149="základní",J149,0)</f>
        <v>0</v>
      </c>
      <c r="BF149" s="232">
        <f>IF(N149="snížená",J149,0)</f>
        <v>0</v>
      </c>
      <c r="BG149" s="232">
        <f>IF(N149="zákl. přenesená",J149,0)</f>
        <v>0</v>
      </c>
      <c r="BH149" s="232">
        <f>IF(N149="sníž. přenesená",J149,0)</f>
        <v>0</v>
      </c>
      <c r="BI149" s="232">
        <f>IF(N149="nulová",J149,0)</f>
        <v>0</v>
      </c>
      <c r="BJ149" s="24" t="s">
        <v>24</v>
      </c>
      <c r="BK149" s="232">
        <f>ROUND(I149*H149,2)</f>
        <v>0</v>
      </c>
      <c r="BL149" s="24" t="s">
        <v>183</v>
      </c>
      <c r="BM149" s="24" t="s">
        <v>1646</v>
      </c>
    </row>
    <row r="150" s="11" customFormat="1">
      <c r="B150" s="233"/>
      <c r="C150" s="234"/>
      <c r="D150" s="235" t="s">
        <v>173</v>
      </c>
      <c r="E150" s="234"/>
      <c r="F150" s="237" t="s">
        <v>1647</v>
      </c>
      <c r="G150" s="234"/>
      <c r="H150" s="238">
        <v>8.1199999999999992</v>
      </c>
      <c r="I150" s="239"/>
      <c r="J150" s="234"/>
      <c r="K150" s="234"/>
      <c r="L150" s="240"/>
      <c r="M150" s="241"/>
      <c r="N150" s="242"/>
      <c r="O150" s="242"/>
      <c r="P150" s="242"/>
      <c r="Q150" s="242"/>
      <c r="R150" s="242"/>
      <c r="S150" s="242"/>
      <c r="T150" s="243"/>
      <c r="AT150" s="244" t="s">
        <v>173</v>
      </c>
      <c r="AU150" s="244" t="s">
        <v>83</v>
      </c>
      <c r="AV150" s="11" t="s">
        <v>83</v>
      </c>
      <c r="AW150" s="11" t="s">
        <v>6</v>
      </c>
      <c r="AX150" s="11" t="s">
        <v>24</v>
      </c>
      <c r="AY150" s="244" t="s">
        <v>163</v>
      </c>
    </row>
    <row r="151" s="1" customFormat="1" ht="25.5" customHeight="1">
      <c r="B151" s="46"/>
      <c r="C151" s="221" t="s">
        <v>383</v>
      </c>
      <c r="D151" s="221" t="s">
        <v>166</v>
      </c>
      <c r="E151" s="222" t="s">
        <v>1400</v>
      </c>
      <c r="F151" s="223" t="s">
        <v>1401</v>
      </c>
      <c r="G151" s="224" t="s">
        <v>440</v>
      </c>
      <c r="H151" s="225">
        <v>18</v>
      </c>
      <c r="I151" s="226"/>
      <c r="J151" s="227">
        <f>ROUND(I151*H151,2)</f>
        <v>0</v>
      </c>
      <c r="K151" s="223" t="s">
        <v>232</v>
      </c>
      <c r="L151" s="72"/>
      <c r="M151" s="228" t="s">
        <v>22</v>
      </c>
      <c r="N151" s="229" t="s">
        <v>45</v>
      </c>
      <c r="O151" s="47"/>
      <c r="P151" s="230">
        <f>O151*H151</f>
        <v>0</v>
      </c>
      <c r="Q151" s="230">
        <v>0.035729999999999998</v>
      </c>
      <c r="R151" s="230">
        <f>Q151*H151</f>
        <v>0.64313999999999993</v>
      </c>
      <c r="S151" s="230">
        <v>0</v>
      </c>
      <c r="T151" s="231">
        <f>S151*H151</f>
        <v>0</v>
      </c>
      <c r="AR151" s="24" t="s">
        <v>183</v>
      </c>
      <c r="AT151" s="24" t="s">
        <v>166</v>
      </c>
      <c r="AU151" s="24" t="s">
        <v>83</v>
      </c>
      <c r="AY151" s="24" t="s">
        <v>163</v>
      </c>
      <c r="BE151" s="232">
        <f>IF(N151="základní",J151,0)</f>
        <v>0</v>
      </c>
      <c r="BF151" s="232">
        <f>IF(N151="snížená",J151,0)</f>
        <v>0</v>
      </c>
      <c r="BG151" s="232">
        <f>IF(N151="zákl. přenesená",J151,0)</f>
        <v>0</v>
      </c>
      <c r="BH151" s="232">
        <f>IF(N151="sníž. přenesená",J151,0)</f>
        <v>0</v>
      </c>
      <c r="BI151" s="232">
        <f>IF(N151="nulová",J151,0)</f>
        <v>0</v>
      </c>
      <c r="BJ151" s="24" t="s">
        <v>24</v>
      </c>
      <c r="BK151" s="232">
        <f>ROUND(I151*H151,2)</f>
        <v>0</v>
      </c>
      <c r="BL151" s="24" t="s">
        <v>183</v>
      </c>
      <c r="BM151" s="24" t="s">
        <v>1648</v>
      </c>
    </row>
    <row r="152" s="1" customFormat="1">
      <c r="B152" s="46"/>
      <c r="C152" s="74"/>
      <c r="D152" s="235" t="s">
        <v>234</v>
      </c>
      <c r="E152" s="74"/>
      <c r="F152" s="259" t="s">
        <v>1403</v>
      </c>
      <c r="G152" s="74"/>
      <c r="H152" s="74"/>
      <c r="I152" s="191"/>
      <c r="J152" s="74"/>
      <c r="K152" s="74"/>
      <c r="L152" s="72"/>
      <c r="M152" s="260"/>
      <c r="N152" s="47"/>
      <c r="O152" s="47"/>
      <c r="P152" s="47"/>
      <c r="Q152" s="47"/>
      <c r="R152" s="47"/>
      <c r="S152" s="47"/>
      <c r="T152" s="95"/>
      <c r="AT152" s="24" t="s">
        <v>234</v>
      </c>
      <c r="AU152" s="24" t="s">
        <v>83</v>
      </c>
    </row>
    <row r="153" s="11" customFormat="1">
      <c r="B153" s="233"/>
      <c r="C153" s="234"/>
      <c r="D153" s="235" t="s">
        <v>173</v>
      </c>
      <c r="E153" s="236" t="s">
        <v>22</v>
      </c>
      <c r="F153" s="237" t="s">
        <v>1649</v>
      </c>
      <c r="G153" s="234"/>
      <c r="H153" s="238">
        <v>6</v>
      </c>
      <c r="I153" s="239"/>
      <c r="J153" s="234"/>
      <c r="K153" s="234"/>
      <c r="L153" s="240"/>
      <c r="M153" s="241"/>
      <c r="N153" s="242"/>
      <c r="O153" s="242"/>
      <c r="P153" s="242"/>
      <c r="Q153" s="242"/>
      <c r="R153" s="242"/>
      <c r="S153" s="242"/>
      <c r="T153" s="243"/>
      <c r="AT153" s="244" t="s">
        <v>173</v>
      </c>
      <c r="AU153" s="244" t="s">
        <v>83</v>
      </c>
      <c r="AV153" s="11" t="s">
        <v>83</v>
      </c>
      <c r="AW153" s="11" t="s">
        <v>37</v>
      </c>
      <c r="AX153" s="11" t="s">
        <v>74</v>
      </c>
      <c r="AY153" s="244" t="s">
        <v>163</v>
      </c>
    </row>
    <row r="154" s="11" customFormat="1">
      <c r="B154" s="233"/>
      <c r="C154" s="234"/>
      <c r="D154" s="235" t="s">
        <v>173</v>
      </c>
      <c r="E154" s="236" t="s">
        <v>22</v>
      </c>
      <c r="F154" s="237" t="s">
        <v>1650</v>
      </c>
      <c r="G154" s="234"/>
      <c r="H154" s="238">
        <v>12</v>
      </c>
      <c r="I154" s="239"/>
      <c r="J154" s="234"/>
      <c r="K154" s="234"/>
      <c r="L154" s="240"/>
      <c r="M154" s="241"/>
      <c r="N154" s="242"/>
      <c r="O154" s="242"/>
      <c r="P154" s="242"/>
      <c r="Q154" s="242"/>
      <c r="R154" s="242"/>
      <c r="S154" s="242"/>
      <c r="T154" s="243"/>
      <c r="AT154" s="244" t="s">
        <v>173</v>
      </c>
      <c r="AU154" s="244" t="s">
        <v>83</v>
      </c>
      <c r="AV154" s="11" t="s">
        <v>83</v>
      </c>
      <c r="AW154" s="11" t="s">
        <v>37</v>
      </c>
      <c r="AX154" s="11" t="s">
        <v>74</v>
      </c>
      <c r="AY154" s="244" t="s">
        <v>163</v>
      </c>
    </row>
    <row r="155" s="13" customFormat="1">
      <c r="B155" s="261"/>
      <c r="C155" s="262"/>
      <c r="D155" s="235" t="s">
        <v>173</v>
      </c>
      <c r="E155" s="263" t="s">
        <v>22</v>
      </c>
      <c r="F155" s="264" t="s">
        <v>266</v>
      </c>
      <c r="G155" s="262"/>
      <c r="H155" s="265">
        <v>18</v>
      </c>
      <c r="I155" s="266"/>
      <c r="J155" s="262"/>
      <c r="K155" s="262"/>
      <c r="L155" s="267"/>
      <c r="M155" s="268"/>
      <c r="N155" s="269"/>
      <c r="O155" s="269"/>
      <c r="P155" s="269"/>
      <c r="Q155" s="269"/>
      <c r="R155" s="269"/>
      <c r="S155" s="269"/>
      <c r="T155" s="270"/>
      <c r="AT155" s="271" t="s">
        <v>173</v>
      </c>
      <c r="AU155" s="271" t="s">
        <v>83</v>
      </c>
      <c r="AV155" s="13" t="s">
        <v>183</v>
      </c>
      <c r="AW155" s="13" t="s">
        <v>37</v>
      </c>
      <c r="AX155" s="13" t="s">
        <v>24</v>
      </c>
      <c r="AY155" s="271" t="s">
        <v>163</v>
      </c>
    </row>
    <row r="156" s="1" customFormat="1" ht="25.5" customHeight="1">
      <c r="B156" s="46"/>
      <c r="C156" s="221" t="s">
        <v>388</v>
      </c>
      <c r="D156" s="221" t="s">
        <v>166</v>
      </c>
      <c r="E156" s="222" t="s">
        <v>1651</v>
      </c>
      <c r="F156" s="223" t="s">
        <v>1652</v>
      </c>
      <c r="G156" s="224" t="s">
        <v>261</v>
      </c>
      <c r="H156" s="225">
        <v>40.890000000000001</v>
      </c>
      <c r="I156" s="226"/>
      <c r="J156" s="227">
        <f>ROUND(I156*H156,2)</f>
        <v>0</v>
      </c>
      <c r="K156" s="223" t="s">
        <v>22</v>
      </c>
      <c r="L156" s="72"/>
      <c r="M156" s="228" t="s">
        <v>22</v>
      </c>
      <c r="N156" s="229" t="s">
        <v>45</v>
      </c>
      <c r="O156" s="47"/>
      <c r="P156" s="230">
        <f>O156*H156</f>
        <v>0</v>
      </c>
      <c r="Q156" s="230">
        <v>0</v>
      </c>
      <c r="R156" s="230">
        <f>Q156*H156</f>
        <v>0</v>
      </c>
      <c r="S156" s="230">
        <v>0</v>
      </c>
      <c r="T156" s="231">
        <f>S156*H156</f>
        <v>0</v>
      </c>
      <c r="AR156" s="24" t="s">
        <v>183</v>
      </c>
      <c r="AT156" s="24" t="s">
        <v>166</v>
      </c>
      <c r="AU156" s="24" t="s">
        <v>83</v>
      </c>
      <c r="AY156" s="24" t="s">
        <v>163</v>
      </c>
      <c r="BE156" s="232">
        <f>IF(N156="základní",J156,0)</f>
        <v>0</v>
      </c>
      <c r="BF156" s="232">
        <f>IF(N156="snížená",J156,0)</f>
        <v>0</v>
      </c>
      <c r="BG156" s="232">
        <f>IF(N156="zákl. přenesená",J156,0)</f>
        <v>0</v>
      </c>
      <c r="BH156" s="232">
        <f>IF(N156="sníž. přenesená",J156,0)</f>
        <v>0</v>
      </c>
      <c r="BI156" s="232">
        <f>IF(N156="nulová",J156,0)</f>
        <v>0</v>
      </c>
      <c r="BJ156" s="24" t="s">
        <v>24</v>
      </c>
      <c r="BK156" s="232">
        <f>ROUND(I156*H156,2)</f>
        <v>0</v>
      </c>
      <c r="BL156" s="24" t="s">
        <v>183</v>
      </c>
      <c r="BM156" s="24" t="s">
        <v>1653</v>
      </c>
    </row>
    <row r="157" s="1" customFormat="1" ht="25.5" customHeight="1">
      <c r="B157" s="46"/>
      <c r="C157" s="221" t="s">
        <v>394</v>
      </c>
      <c r="D157" s="221" t="s">
        <v>166</v>
      </c>
      <c r="E157" s="222" t="s">
        <v>1386</v>
      </c>
      <c r="F157" s="223" t="s">
        <v>1387</v>
      </c>
      <c r="G157" s="224" t="s">
        <v>440</v>
      </c>
      <c r="H157" s="225">
        <v>6</v>
      </c>
      <c r="I157" s="226"/>
      <c r="J157" s="227">
        <f>ROUND(I157*H157,2)</f>
        <v>0</v>
      </c>
      <c r="K157" s="223" t="s">
        <v>232</v>
      </c>
      <c r="L157" s="72"/>
      <c r="M157" s="228" t="s">
        <v>22</v>
      </c>
      <c r="N157" s="229" t="s">
        <v>45</v>
      </c>
      <c r="O157" s="47"/>
      <c r="P157" s="230">
        <f>O157*H157</f>
        <v>0</v>
      </c>
      <c r="Q157" s="230">
        <v>2.1167600000000002</v>
      </c>
      <c r="R157" s="230">
        <f>Q157*H157</f>
        <v>12.700560000000001</v>
      </c>
      <c r="S157" s="230">
        <v>0</v>
      </c>
      <c r="T157" s="231">
        <f>S157*H157</f>
        <v>0</v>
      </c>
      <c r="AR157" s="24" t="s">
        <v>183</v>
      </c>
      <c r="AT157" s="24" t="s">
        <v>166</v>
      </c>
      <c r="AU157" s="24" t="s">
        <v>83</v>
      </c>
      <c r="AY157" s="24" t="s">
        <v>163</v>
      </c>
      <c r="BE157" s="232">
        <f>IF(N157="základní",J157,0)</f>
        <v>0</v>
      </c>
      <c r="BF157" s="232">
        <f>IF(N157="snížená",J157,0)</f>
        <v>0</v>
      </c>
      <c r="BG157" s="232">
        <f>IF(N157="zákl. přenesená",J157,0)</f>
        <v>0</v>
      </c>
      <c r="BH157" s="232">
        <f>IF(N157="sníž. přenesená",J157,0)</f>
        <v>0</v>
      </c>
      <c r="BI157" s="232">
        <f>IF(N157="nulová",J157,0)</f>
        <v>0</v>
      </c>
      <c r="BJ157" s="24" t="s">
        <v>24</v>
      </c>
      <c r="BK157" s="232">
        <f>ROUND(I157*H157,2)</f>
        <v>0</v>
      </c>
      <c r="BL157" s="24" t="s">
        <v>183</v>
      </c>
      <c r="BM157" s="24" t="s">
        <v>1654</v>
      </c>
    </row>
    <row r="158" s="1" customFormat="1">
      <c r="B158" s="46"/>
      <c r="C158" s="74"/>
      <c r="D158" s="235" t="s">
        <v>234</v>
      </c>
      <c r="E158" s="74"/>
      <c r="F158" s="259" t="s">
        <v>1389</v>
      </c>
      <c r="G158" s="74"/>
      <c r="H158" s="74"/>
      <c r="I158" s="191"/>
      <c r="J158" s="74"/>
      <c r="K158" s="74"/>
      <c r="L158" s="72"/>
      <c r="M158" s="260"/>
      <c r="N158" s="47"/>
      <c r="O158" s="47"/>
      <c r="P158" s="47"/>
      <c r="Q158" s="47"/>
      <c r="R158" s="47"/>
      <c r="S158" s="47"/>
      <c r="T158" s="95"/>
      <c r="AT158" s="24" t="s">
        <v>234</v>
      </c>
      <c r="AU158" s="24" t="s">
        <v>83</v>
      </c>
    </row>
    <row r="159" s="1" customFormat="1" ht="16.5" customHeight="1">
      <c r="B159" s="46"/>
      <c r="C159" s="272" t="s">
        <v>399</v>
      </c>
      <c r="D159" s="272" t="s">
        <v>344</v>
      </c>
      <c r="E159" s="273" t="s">
        <v>1390</v>
      </c>
      <c r="F159" s="274" t="s">
        <v>1456</v>
      </c>
      <c r="G159" s="275" t="s">
        <v>195</v>
      </c>
      <c r="H159" s="276">
        <v>6</v>
      </c>
      <c r="I159" s="277"/>
      <c r="J159" s="278">
        <f>ROUND(I159*H159,2)</f>
        <v>0</v>
      </c>
      <c r="K159" s="274" t="s">
        <v>22</v>
      </c>
      <c r="L159" s="279"/>
      <c r="M159" s="280" t="s">
        <v>22</v>
      </c>
      <c r="N159" s="281" t="s">
        <v>45</v>
      </c>
      <c r="O159" s="47"/>
      <c r="P159" s="230">
        <f>O159*H159</f>
        <v>0</v>
      </c>
      <c r="Q159" s="230">
        <v>2.54</v>
      </c>
      <c r="R159" s="230">
        <f>Q159*H159</f>
        <v>15.24</v>
      </c>
      <c r="S159" s="230">
        <v>0</v>
      </c>
      <c r="T159" s="231">
        <f>S159*H159</f>
        <v>0</v>
      </c>
      <c r="AR159" s="24" t="s">
        <v>204</v>
      </c>
      <c r="AT159" s="24" t="s">
        <v>344</v>
      </c>
      <c r="AU159" s="24" t="s">
        <v>83</v>
      </c>
      <c r="AY159" s="24" t="s">
        <v>163</v>
      </c>
      <c r="BE159" s="232">
        <f>IF(N159="základní",J159,0)</f>
        <v>0</v>
      </c>
      <c r="BF159" s="232">
        <f>IF(N159="snížená",J159,0)</f>
        <v>0</v>
      </c>
      <c r="BG159" s="232">
        <f>IF(N159="zákl. přenesená",J159,0)</f>
        <v>0</v>
      </c>
      <c r="BH159" s="232">
        <f>IF(N159="sníž. přenesená",J159,0)</f>
        <v>0</v>
      </c>
      <c r="BI159" s="232">
        <f>IF(N159="nulová",J159,0)</f>
        <v>0</v>
      </c>
      <c r="BJ159" s="24" t="s">
        <v>24</v>
      </c>
      <c r="BK159" s="232">
        <f>ROUND(I159*H159,2)</f>
        <v>0</v>
      </c>
      <c r="BL159" s="24" t="s">
        <v>183</v>
      </c>
      <c r="BM159" s="24" t="s">
        <v>1655</v>
      </c>
    </row>
    <row r="160" s="12" customFormat="1">
      <c r="B160" s="245"/>
      <c r="C160" s="246"/>
      <c r="D160" s="235" t="s">
        <v>173</v>
      </c>
      <c r="E160" s="247" t="s">
        <v>22</v>
      </c>
      <c r="F160" s="248" t="s">
        <v>1656</v>
      </c>
      <c r="G160" s="246"/>
      <c r="H160" s="247" t="s">
        <v>22</v>
      </c>
      <c r="I160" s="249"/>
      <c r="J160" s="246"/>
      <c r="K160" s="246"/>
      <c r="L160" s="250"/>
      <c r="M160" s="251"/>
      <c r="N160" s="252"/>
      <c r="O160" s="252"/>
      <c r="P160" s="252"/>
      <c r="Q160" s="252"/>
      <c r="R160" s="252"/>
      <c r="S160" s="252"/>
      <c r="T160" s="253"/>
      <c r="AT160" s="254" t="s">
        <v>173</v>
      </c>
      <c r="AU160" s="254" t="s">
        <v>83</v>
      </c>
      <c r="AV160" s="12" t="s">
        <v>24</v>
      </c>
      <c r="AW160" s="12" t="s">
        <v>37</v>
      </c>
      <c r="AX160" s="12" t="s">
        <v>74</v>
      </c>
      <c r="AY160" s="254" t="s">
        <v>163</v>
      </c>
    </row>
    <row r="161" s="12" customFormat="1">
      <c r="B161" s="245"/>
      <c r="C161" s="246"/>
      <c r="D161" s="235" t="s">
        <v>173</v>
      </c>
      <c r="E161" s="247" t="s">
        <v>22</v>
      </c>
      <c r="F161" s="248" t="s">
        <v>1394</v>
      </c>
      <c r="G161" s="246"/>
      <c r="H161" s="247" t="s">
        <v>22</v>
      </c>
      <c r="I161" s="249"/>
      <c r="J161" s="246"/>
      <c r="K161" s="246"/>
      <c r="L161" s="250"/>
      <c r="M161" s="251"/>
      <c r="N161" s="252"/>
      <c r="O161" s="252"/>
      <c r="P161" s="252"/>
      <c r="Q161" s="252"/>
      <c r="R161" s="252"/>
      <c r="S161" s="252"/>
      <c r="T161" s="253"/>
      <c r="AT161" s="254" t="s">
        <v>173</v>
      </c>
      <c r="AU161" s="254" t="s">
        <v>83</v>
      </c>
      <c r="AV161" s="12" t="s">
        <v>24</v>
      </c>
      <c r="AW161" s="12" t="s">
        <v>37</v>
      </c>
      <c r="AX161" s="12" t="s">
        <v>74</v>
      </c>
      <c r="AY161" s="254" t="s">
        <v>163</v>
      </c>
    </row>
    <row r="162" s="12" customFormat="1">
      <c r="B162" s="245"/>
      <c r="C162" s="246"/>
      <c r="D162" s="235" t="s">
        <v>173</v>
      </c>
      <c r="E162" s="247" t="s">
        <v>22</v>
      </c>
      <c r="F162" s="248" t="s">
        <v>1657</v>
      </c>
      <c r="G162" s="246"/>
      <c r="H162" s="247" t="s">
        <v>22</v>
      </c>
      <c r="I162" s="249"/>
      <c r="J162" s="246"/>
      <c r="K162" s="246"/>
      <c r="L162" s="250"/>
      <c r="M162" s="251"/>
      <c r="N162" s="252"/>
      <c r="O162" s="252"/>
      <c r="P162" s="252"/>
      <c r="Q162" s="252"/>
      <c r="R162" s="252"/>
      <c r="S162" s="252"/>
      <c r="T162" s="253"/>
      <c r="AT162" s="254" t="s">
        <v>173</v>
      </c>
      <c r="AU162" s="254" t="s">
        <v>83</v>
      </c>
      <c r="AV162" s="12" t="s">
        <v>24</v>
      </c>
      <c r="AW162" s="12" t="s">
        <v>37</v>
      </c>
      <c r="AX162" s="12" t="s">
        <v>74</v>
      </c>
      <c r="AY162" s="254" t="s">
        <v>163</v>
      </c>
    </row>
    <row r="163" s="12" customFormat="1">
      <c r="B163" s="245"/>
      <c r="C163" s="246"/>
      <c r="D163" s="235" t="s">
        <v>173</v>
      </c>
      <c r="E163" s="247" t="s">
        <v>22</v>
      </c>
      <c r="F163" s="248" t="s">
        <v>1396</v>
      </c>
      <c r="G163" s="246"/>
      <c r="H163" s="247" t="s">
        <v>22</v>
      </c>
      <c r="I163" s="249"/>
      <c r="J163" s="246"/>
      <c r="K163" s="246"/>
      <c r="L163" s="250"/>
      <c r="M163" s="251"/>
      <c r="N163" s="252"/>
      <c r="O163" s="252"/>
      <c r="P163" s="252"/>
      <c r="Q163" s="252"/>
      <c r="R163" s="252"/>
      <c r="S163" s="252"/>
      <c r="T163" s="253"/>
      <c r="AT163" s="254" t="s">
        <v>173</v>
      </c>
      <c r="AU163" s="254" t="s">
        <v>83</v>
      </c>
      <c r="AV163" s="12" t="s">
        <v>24</v>
      </c>
      <c r="AW163" s="12" t="s">
        <v>37</v>
      </c>
      <c r="AX163" s="12" t="s">
        <v>74</v>
      </c>
      <c r="AY163" s="254" t="s">
        <v>163</v>
      </c>
    </row>
    <row r="164" s="12" customFormat="1">
      <c r="B164" s="245"/>
      <c r="C164" s="246"/>
      <c r="D164" s="235" t="s">
        <v>173</v>
      </c>
      <c r="E164" s="247" t="s">
        <v>22</v>
      </c>
      <c r="F164" s="248" t="s">
        <v>1658</v>
      </c>
      <c r="G164" s="246"/>
      <c r="H164" s="247" t="s">
        <v>22</v>
      </c>
      <c r="I164" s="249"/>
      <c r="J164" s="246"/>
      <c r="K164" s="246"/>
      <c r="L164" s="250"/>
      <c r="M164" s="251"/>
      <c r="N164" s="252"/>
      <c r="O164" s="252"/>
      <c r="P164" s="252"/>
      <c r="Q164" s="252"/>
      <c r="R164" s="252"/>
      <c r="S164" s="252"/>
      <c r="T164" s="253"/>
      <c r="AT164" s="254" t="s">
        <v>173</v>
      </c>
      <c r="AU164" s="254" t="s">
        <v>83</v>
      </c>
      <c r="AV164" s="12" t="s">
        <v>24</v>
      </c>
      <c r="AW164" s="12" t="s">
        <v>37</v>
      </c>
      <c r="AX164" s="12" t="s">
        <v>74</v>
      </c>
      <c r="AY164" s="254" t="s">
        <v>163</v>
      </c>
    </row>
    <row r="165" s="12" customFormat="1">
      <c r="B165" s="245"/>
      <c r="C165" s="246"/>
      <c r="D165" s="235" t="s">
        <v>173</v>
      </c>
      <c r="E165" s="247" t="s">
        <v>22</v>
      </c>
      <c r="F165" s="248" t="s">
        <v>1398</v>
      </c>
      <c r="G165" s="246"/>
      <c r="H165" s="247" t="s">
        <v>22</v>
      </c>
      <c r="I165" s="249"/>
      <c r="J165" s="246"/>
      <c r="K165" s="246"/>
      <c r="L165" s="250"/>
      <c r="M165" s="251"/>
      <c r="N165" s="252"/>
      <c r="O165" s="252"/>
      <c r="P165" s="252"/>
      <c r="Q165" s="252"/>
      <c r="R165" s="252"/>
      <c r="S165" s="252"/>
      <c r="T165" s="253"/>
      <c r="AT165" s="254" t="s">
        <v>173</v>
      </c>
      <c r="AU165" s="254" t="s">
        <v>83</v>
      </c>
      <c r="AV165" s="12" t="s">
        <v>24</v>
      </c>
      <c r="AW165" s="12" t="s">
        <v>37</v>
      </c>
      <c r="AX165" s="12" t="s">
        <v>74</v>
      </c>
      <c r="AY165" s="254" t="s">
        <v>163</v>
      </c>
    </row>
    <row r="166" s="11" customFormat="1">
      <c r="B166" s="233"/>
      <c r="C166" s="234"/>
      <c r="D166" s="235" t="s">
        <v>173</v>
      </c>
      <c r="E166" s="236" t="s">
        <v>22</v>
      </c>
      <c r="F166" s="237" t="s">
        <v>1659</v>
      </c>
      <c r="G166" s="234"/>
      <c r="H166" s="238">
        <v>6</v>
      </c>
      <c r="I166" s="239"/>
      <c r="J166" s="234"/>
      <c r="K166" s="234"/>
      <c r="L166" s="240"/>
      <c r="M166" s="241"/>
      <c r="N166" s="242"/>
      <c r="O166" s="242"/>
      <c r="P166" s="242"/>
      <c r="Q166" s="242"/>
      <c r="R166" s="242"/>
      <c r="S166" s="242"/>
      <c r="T166" s="243"/>
      <c r="AT166" s="244" t="s">
        <v>173</v>
      </c>
      <c r="AU166" s="244" t="s">
        <v>83</v>
      </c>
      <c r="AV166" s="11" t="s">
        <v>83</v>
      </c>
      <c r="AW166" s="11" t="s">
        <v>37</v>
      </c>
      <c r="AX166" s="11" t="s">
        <v>24</v>
      </c>
      <c r="AY166" s="244" t="s">
        <v>163</v>
      </c>
    </row>
    <row r="167" s="1" customFormat="1" ht="25.5" customHeight="1">
      <c r="B167" s="46"/>
      <c r="C167" s="221" t="s">
        <v>404</v>
      </c>
      <c r="D167" s="221" t="s">
        <v>166</v>
      </c>
      <c r="E167" s="222" t="s">
        <v>1537</v>
      </c>
      <c r="F167" s="223" t="s">
        <v>1538</v>
      </c>
      <c r="G167" s="224" t="s">
        <v>440</v>
      </c>
      <c r="H167" s="225">
        <v>6</v>
      </c>
      <c r="I167" s="226"/>
      <c r="J167" s="227">
        <f>ROUND(I167*H167,2)</f>
        <v>0</v>
      </c>
      <c r="K167" s="223" t="s">
        <v>232</v>
      </c>
      <c r="L167" s="72"/>
      <c r="M167" s="228" t="s">
        <v>22</v>
      </c>
      <c r="N167" s="229" t="s">
        <v>45</v>
      </c>
      <c r="O167" s="47"/>
      <c r="P167" s="230">
        <f>O167*H167</f>
        <v>0</v>
      </c>
      <c r="Q167" s="230">
        <v>2.2568899999999998</v>
      </c>
      <c r="R167" s="230">
        <f>Q167*H167</f>
        <v>13.541339999999998</v>
      </c>
      <c r="S167" s="230">
        <v>0</v>
      </c>
      <c r="T167" s="231">
        <f>S167*H167</f>
        <v>0</v>
      </c>
      <c r="AR167" s="24" t="s">
        <v>183</v>
      </c>
      <c r="AT167" s="24" t="s">
        <v>166</v>
      </c>
      <c r="AU167" s="24" t="s">
        <v>83</v>
      </c>
      <c r="AY167" s="24" t="s">
        <v>163</v>
      </c>
      <c r="BE167" s="232">
        <f>IF(N167="základní",J167,0)</f>
        <v>0</v>
      </c>
      <c r="BF167" s="232">
        <f>IF(N167="snížená",J167,0)</f>
        <v>0</v>
      </c>
      <c r="BG167" s="232">
        <f>IF(N167="zákl. přenesená",J167,0)</f>
        <v>0</v>
      </c>
      <c r="BH167" s="232">
        <f>IF(N167="sníž. přenesená",J167,0)</f>
        <v>0</v>
      </c>
      <c r="BI167" s="232">
        <f>IF(N167="nulová",J167,0)</f>
        <v>0</v>
      </c>
      <c r="BJ167" s="24" t="s">
        <v>24</v>
      </c>
      <c r="BK167" s="232">
        <f>ROUND(I167*H167,2)</f>
        <v>0</v>
      </c>
      <c r="BL167" s="24" t="s">
        <v>183</v>
      </c>
      <c r="BM167" s="24" t="s">
        <v>1660</v>
      </c>
    </row>
    <row r="168" s="1" customFormat="1">
      <c r="B168" s="46"/>
      <c r="C168" s="74"/>
      <c r="D168" s="235" t="s">
        <v>234</v>
      </c>
      <c r="E168" s="74"/>
      <c r="F168" s="259" t="s">
        <v>1389</v>
      </c>
      <c r="G168" s="74"/>
      <c r="H168" s="74"/>
      <c r="I168" s="191"/>
      <c r="J168" s="74"/>
      <c r="K168" s="74"/>
      <c r="L168" s="72"/>
      <c r="M168" s="260"/>
      <c r="N168" s="47"/>
      <c r="O168" s="47"/>
      <c r="P168" s="47"/>
      <c r="Q168" s="47"/>
      <c r="R168" s="47"/>
      <c r="S168" s="47"/>
      <c r="T168" s="95"/>
      <c r="AT168" s="24" t="s">
        <v>234</v>
      </c>
      <c r="AU168" s="24" t="s">
        <v>83</v>
      </c>
    </row>
    <row r="169" s="1" customFormat="1" ht="16.5" customHeight="1">
      <c r="B169" s="46"/>
      <c r="C169" s="272" t="s">
        <v>410</v>
      </c>
      <c r="D169" s="272" t="s">
        <v>344</v>
      </c>
      <c r="E169" s="273" t="s">
        <v>1540</v>
      </c>
      <c r="F169" s="274" t="s">
        <v>1456</v>
      </c>
      <c r="G169" s="275" t="s">
        <v>195</v>
      </c>
      <c r="H169" s="276">
        <v>6</v>
      </c>
      <c r="I169" s="277"/>
      <c r="J169" s="278">
        <f>ROUND(I169*H169,2)</f>
        <v>0</v>
      </c>
      <c r="K169" s="274" t="s">
        <v>22</v>
      </c>
      <c r="L169" s="279"/>
      <c r="M169" s="280" t="s">
        <v>22</v>
      </c>
      <c r="N169" s="281" t="s">
        <v>45</v>
      </c>
      <c r="O169" s="47"/>
      <c r="P169" s="230">
        <f>O169*H169</f>
        <v>0</v>
      </c>
      <c r="Q169" s="230">
        <v>3.96</v>
      </c>
      <c r="R169" s="230">
        <f>Q169*H169</f>
        <v>23.759999999999998</v>
      </c>
      <c r="S169" s="230">
        <v>0</v>
      </c>
      <c r="T169" s="231">
        <f>S169*H169</f>
        <v>0</v>
      </c>
      <c r="AR169" s="24" t="s">
        <v>204</v>
      </c>
      <c r="AT169" s="24" t="s">
        <v>344</v>
      </c>
      <c r="AU169" s="24" t="s">
        <v>83</v>
      </c>
      <c r="AY169" s="24" t="s">
        <v>163</v>
      </c>
      <c r="BE169" s="232">
        <f>IF(N169="základní",J169,0)</f>
        <v>0</v>
      </c>
      <c r="BF169" s="232">
        <f>IF(N169="snížená",J169,0)</f>
        <v>0</v>
      </c>
      <c r="BG169" s="232">
        <f>IF(N169="zákl. přenesená",J169,0)</f>
        <v>0</v>
      </c>
      <c r="BH169" s="232">
        <f>IF(N169="sníž. přenesená",J169,0)</f>
        <v>0</v>
      </c>
      <c r="BI169" s="232">
        <f>IF(N169="nulová",J169,0)</f>
        <v>0</v>
      </c>
      <c r="BJ169" s="24" t="s">
        <v>24</v>
      </c>
      <c r="BK169" s="232">
        <f>ROUND(I169*H169,2)</f>
        <v>0</v>
      </c>
      <c r="BL169" s="24" t="s">
        <v>183</v>
      </c>
      <c r="BM169" s="24" t="s">
        <v>1661</v>
      </c>
    </row>
    <row r="170" s="12" customFormat="1">
      <c r="B170" s="245"/>
      <c r="C170" s="246"/>
      <c r="D170" s="235" t="s">
        <v>173</v>
      </c>
      <c r="E170" s="247" t="s">
        <v>22</v>
      </c>
      <c r="F170" s="248" t="s">
        <v>1662</v>
      </c>
      <c r="G170" s="246"/>
      <c r="H170" s="247" t="s">
        <v>22</v>
      </c>
      <c r="I170" s="249"/>
      <c r="J170" s="246"/>
      <c r="K170" s="246"/>
      <c r="L170" s="250"/>
      <c r="M170" s="251"/>
      <c r="N170" s="252"/>
      <c r="O170" s="252"/>
      <c r="P170" s="252"/>
      <c r="Q170" s="252"/>
      <c r="R170" s="252"/>
      <c r="S170" s="252"/>
      <c r="T170" s="253"/>
      <c r="AT170" s="254" t="s">
        <v>173</v>
      </c>
      <c r="AU170" s="254" t="s">
        <v>83</v>
      </c>
      <c r="AV170" s="12" t="s">
        <v>24</v>
      </c>
      <c r="AW170" s="12" t="s">
        <v>37</v>
      </c>
      <c r="AX170" s="12" t="s">
        <v>74</v>
      </c>
      <c r="AY170" s="254" t="s">
        <v>163</v>
      </c>
    </row>
    <row r="171" s="12" customFormat="1">
      <c r="B171" s="245"/>
      <c r="C171" s="246"/>
      <c r="D171" s="235" t="s">
        <v>173</v>
      </c>
      <c r="E171" s="247" t="s">
        <v>22</v>
      </c>
      <c r="F171" s="248" t="s">
        <v>1543</v>
      </c>
      <c r="G171" s="246"/>
      <c r="H171" s="247" t="s">
        <v>22</v>
      </c>
      <c r="I171" s="249"/>
      <c r="J171" s="246"/>
      <c r="K171" s="246"/>
      <c r="L171" s="250"/>
      <c r="M171" s="251"/>
      <c r="N171" s="252"/>
      <c r="O171" s="252"/>
      <c r="P171" s="252"/>
      <c r="Q171" s="252"/>
      <c r="R171" s="252"/>
      <c r="S171" s="252"/>
      <c r="T171" s="253"/>
      <c r="AT171" s="254" t="s">
        <v>173</v>
      </c>
      <c r="AU171" s="254" t="s">
        <v>83</v>
      </c>
      <c r="AV171" s="12" t="s">
        <v>24</v>
      </c>
      <c r="AW171" s="12" t="s">
        <v>37</v>
      </c>
      <c r="AX171" s="12" t="s">
        <v>74</v>
      </c>
      <c r="AY171" s="254" t="s">
        <v>163</v>
      </c>
    </row>
    <row r="172" s="12" customFormat="1">
      <c r="B172" s="245"/>
      <c r="C172" s="246"/>
      <c r="D172" s="235" t="s">
        <v>173</v>
      </c>
      <c r="E172" s="247" t="s">
        <v>22</v>
      </c>
      <c r="F172" s="248" t="s">
        <v>1663</v>
      </c>
      <c r="G172" s="246"/>
      <c r="H172" s="247" t="s">
        <v>22</v>
      </c>
      <c r="I172" s="249"/>
      <c r="J172" s="246"/>
      <c r="K172" s="246"/>
      <c r="L172" s="250"/>
      <c r="M172" s="251"/>
      <c r="N172" s="252"/>
      <c r="O172" s="252"/>
      <c r="P172" s="252"/>
      <c r="Q172" s="252"/>
      <c r="R172" s="252"/>
      <c r="S172" s="252"/>
      <c r="T172" s="253"/>
      <c r="AT172" s="254" t="s">
        <v>173</v>
      </c>
      <c r="AU172" s="254" t="s">
        <v>83</v>
      </c>
      <c r="AV172" s="12" t="s">
        <v>24</v>
      </c>
      <c r="AW172" s="12" t="s">
        <v>37</v>
      </c>
      <c r="AX172" s="12" t="s">
        <v>74</v>
      </c>
      <c r="AY172" s="254" t="s">
        <v>163</v>
      </c>
    </row>
    <row r="173" s="12" customFormat="1">
      <c r="B173" s="245"/>
      <c r="C173" s="246"/>
      <c r="D173" s="235" t="s">
        <v>173</v>
      </c>
      <c r="E173" s="247" t="s">
        <v>22</v>
      </c>
      <c r="F173" s="248" t="s">
        <v>1396</v>
      </c>
      <c r="G173" s="246"/>
      <c r="H173" s="247" t="s">
        <v>22</v>
      </c>
      <c r="I173" s="249"/>
      <c r="J173" s="246"/>
      <c r="K173" s="246"/>
      <c r="L173" s="250"/>
      <c r="M173" s="251"/>
      <c r="N173" s="252"/>
      <c r="O173" s="252"/>
      <c r="P173" s="252"/>
      <c r="Q173" s="252"/>
      <c r="R173" s="252"/>
      <c r="S173" s="252"/>
      <c r="T173" s="253"/>
      <c r="AT173" s="254" t="s">
        <v>173</v>
      </c>
      <c r="AU173" s="254" t="s">
        <v>83</v>
      </c>
      <c r="AV173" s="12" t="s">
        <v>24</v>
      </c>
      <c r="AW173" s="12" t="s">
        <v>37</v>
      </c>
      <c r="AX173" s="12" t="s">
        <v>74</v>
      </c>
      <c r="AY173" s="254" t="s">
        <v>163</v>
      </c>
    </row>
    <row r="174" s="12" customFormat="1">
      <c r="B174" s="245"/>
      <c r="C174" s="246"/>
      <c r="D174" s="235" t="s">
        <v>173</v>
      </c>
      <c r="E174" s="247" t="s">
        <v>22</v>
      </c>
      <c r="F174" s="248" t="s">
        <v>1658</v>
      </c>
      <c r="G174" s="246"/>
      <c r="H174" s="247" t="s">
        <v>22</v>
      </c>
      <c r="I174" s="249"/>
      <c r="J174" s="246"/>
      <c r="K174" s="246"/>
      <c r="L174" s="250"/>
      <c r="M174" s="251"/>
      <c r="N174" s="252"/>
      <c r="O174" s="252"/>
      <c r="P174" s="252"/>
      <c r="Q174" s="252"/>
      <c r="R174" s="252"/>
      <c r="S174" s="252"/>
      <c r="T174" s="253"/>
      <c r="AT174" s="254" t="s">
        <v>173</v>
      </c>
      <c r="AU174" s="254" t="s">
        <v>83</v>
      </c>
      <c r="AV174" s="12" t="s">
        <v>24</v>
      </c>
      <c r="AW174" s="12" t="s">
        <v>37</v>
      </c>
      <c r="AX174" s="12" t="s">
        <v>74</v>
      </c>
      <c r="AY174" s="254" t="s">
        <v>163</v>
      </c>
    </row>
    <row r="175" s="12" customFormat="1">
      <c r="B175" s="245"/>
      <c r="C175" s="246"/>
      <c r="D175" s="235" t="s">
        <v>173</v>
      </c>
      <c r="E175" s="247" t="s">
        <v>22</v>
      </c>
      <c r="F175" s="248" t="s">
        <v>1398</v>
      </c>
      <c r="G175" s="246"/>
      <c r="H175" s="247" t="s">
        <v>22</v>
      </c>
      <c r="I175" s="249"/>
      <c r="J175" s="246"/>
      <c r="K175" s="246"/>
      <c r="L175" s="250"/>
      <c r="M175" s="251"/>
      <c r="N175" s="252"/>
      <c r="O175" s="252"/>
      <c r="P175" s="252"/>
      <c r="Q175" s="252"/>
      <c r="R175" s="252"/>
      <c r="S175" s="252"/>
      <c r="T175" s="253"/>
      <c r="AT175" s="254" t="s">
        <v>173</v>
      </c>
      <c r="AU175" s="254" t="s">
        <v>83</v>
      </c>
      <c r="AV175" s="12" t="s">
        <v>24</v>
      </c>
      <c r="AW175" s="12" t="s">
        <v>37</v>
      </c>
      <c r="AX175" s="12" t="s">
        <v>74</v>
      </c>
      <c r="AY175" s="254" t="s">
        <v>163</v>
      </c>
    </row>
    <row r="176" s="11" customFormat="1">
      <c r="B176" s="233"/>
      <c r="C176" s="234"/>
      <c r="D176" s="235" t="s">
        <v>173</v>
      </c>
      <c r="E176" s="236" t="s">
        <v>22</v>
      </c>
      <c r="F176" s="237" t="s">
        <v>1659</v>
      </c>
      <c r="G176" s="234"/>
      <c r="H176" s="238">
        <v>6</v>
      </c>
      <c r="I176" s="239"/>
      <c r="J176" s="234"/>
      <c r="K176" s="234"/>
      <c r="L176" s="240"/>
      <c r="M176" s="241"/>
      <c r="N176" s="242"/>
      <c r="O176" s="242"/>
      <c r="P176" s="242"/>
      <c r="Q176" s="242"/>
      <c r="R176" s="242"/>
      <c r="S176" s="242"/>
      <c r="T176" s="243"/>
      <c r="AT176" s="244" t="s">
        <v>173</v>
      </c>
      <c r="AU176" s="244" t="s">
        <v>83</v>
      </c>
      <c r="AV176" s="11" t="s">
        <v>83</v>
      </c>
      <c r="AW176" s="11" t="s">
        <v>37</v>
      </c>
      <c r="AX176" s="11" t="s">
        <v>24</v>
      </c>
      <c r="AY176" s="244" t="s">
        <v>163</v>
      </c>
    </row>
    <row r="177" s="1" customFormat="1" ht="25.5" customHeight="1">
      <c r="B177" s="46"/>
      <c r="C177" s="221" t="s">
        <v>415</v>
      </c>
      <c r="D177" s="221" t="s">
        <v>166</v>
      </c>
      <c r="E177" s="222" t="s">
        <v>1405</v>
      </c>
      <c r="F177" s="223" t="s">
        <v>1406</v>
      </c>
      <c r="G177" s="224" t="s">
        <v>440</v>
      </c>
      <c r="H177" s="225">
        <v>11</v>
      </c>
      <c r="I177" s="226"/>
      <c r="J177" s="227">
        <f>ROUND(I177*H177,2)</f>
        <v>0</v>
      </c>
      <c r="K177" s="223" t="s">
        <v>232</v>
      </c>
      <c r="L177" s="72"/>
      <c r="M177" s="228" t="s">
        <v>22</v>
      </c>
      <c r="N177" s="229" t="s">
        <v>45</v>
      </c>
      <c r="O177" s="47"/>
      <c r="P177" s="230">
        <f>O177*H177</f>
        <v>0</v>
      </c>
      <c r="Q177" s="230">
        <v>0.0070200000000000002</v>
      </c>
      <c r="R177" s="230">
        <f>Q177*H177</f>
        <v>0.077219999999999997</v>
      </c>
      <c r="S177" s="230">
        <v>0</v>
      </c>
      <c r="T177" s="231">
        <f>S177*H177</f>
        <v>0</v>
      </c>
      <c r="AR177" s="24" t="s">
        <v>183</v>
      </c>
      <c r="AT177" s="24" t="s">
        <v>166</v>
      </c>
      <c r="AU177" s="24" t="s">
        <v>83</v>
      </c>
      <c r="AY177" s="24" t="s">
        <v>163</v>
      </c>
      <c r="BE177" s="232">
        <f>IF(N177="základní",J177,0)</f>
        <v>0</v>
      </c>
      <c r="BF177" s="232">
        <f>IF(N177="snížená",J177,0)</f>
        <v>0</v>
      </c>
      <c r="BG177" s="232">
        <f>IF(N177="zákl. přenesená",J177,0)</f>
        <v>0</v>
      </c>
      <c r="BH177" s="232">
        <f>IF(N177="sníž. přenesená",J177,0)</f>
        <v>0</v>
      </c>
      <c r="BI177" s="232">
        <f>IF(N177="nulová",J177,0)</f>
        <v>0</v>
      </c>
      <c r="BJ177" s="24" t="s">
        <v>24</v>
      </c>
      <c r="BK177" s="232">
        <f>ROUND(I177*H177,2)</f>
        <v>0</v>
      </c>
      <c r="BL177" s="24" t="s">
        <v>183</v>
      </c>
      <c r="BM177" s="24" t="s">
        <v>1664</v>
      </c>
    </row>
    <row r="178" s="1" customFormat="1">
      <c r="B178" s="46"/>
      <c r="C178" s="74"/>
      <c r="D178" s="235" t="s">
        <v>234</v>
      </c>
      <c r="E178" s="74"/>
      <c r="F178" s="259" t="s">
        <v>1408</v>
      </c>
      <c r="G178" s="74"/>
      <c r="H178" s="74"/>
      <c r="I178" s="191"/>
      <c r="J178" s="74"/>
      <c r="K178" s="74"/>
      <c r="L178" s="72"/>
      <c r="M178" s="260"/>
      <c r="N178" s="47"/>
      <c r="O178" s="47"/>
      <c r="P178" s="47"/>
      <c r="Q178" s="47"/>
      <c r="R178" s="47"/>
      <c r="S178" s="47"/>
      <c r="T178" s="95"/>
      <c r="AT178" s="24" t="s">
        <v>234</v>
      </c>
      <c r="AU178" s="24" t="s">
        <v>83</v>
      </c>
    </row>
    <row r="179" s="1" customFormat="1" ht="16.5" customHeight="1">
      <c r="B179" s="46"/>
      <c r="C179" s="272" t="s">
        <v>421</v>
      </c>
      <c r="D179" s="272" t="s">
        <v>344</v>
      </c>
      <c r="E179" s="273" t="s">
        <v>1409</v>
      </c>
      <c r="F179" s="274" t="s">
        <v>1410</v>
      </c>
      <c r="G179" s="275" t="s">
        <v>440</v>
      </c>
      <c r="H179" s="276">
        <v>11</v>
      </c>
      <c r="I179" s="277"/>
      <c r="J179" s="278">
        <f>ROUND(I179*H179,2)</f>
        <v>0</v>
      </c>
      <c r="K179" s="274" t="s">
        <v>232</v>
      </c>
      <c r="L179" s="279"/>
      <c r="M179" s="280" t="s">
        <v>22</v>
      </c>
      <c r="N179" s="281" t="s">
        <v>45</v>
      </c>
      <c r="O179" s="47"/>
      <c r="P179" s="230">
        <f>O179*H179</f>
        <v>0</v>
      </c>
      <c r="Q179" s="230">
        <v>0.16500000000000001</v>
      </c>
      <c r="R179" s="230">
        <f>Q179*H179</f>
        <v>1.8150000000000002</v>
      </c>
      <c r="S179" s="230">
        <v>0</v>
      </c>
      <c r="T179" s="231">
        <f>S179*H179</f>
        <v>0</v>
      </c>
      <c r="AR179" s="24" t="s">
        <v>204</v>
      </c>
      <c r="AT179" s="24" t="s">
        <v>344</v>
      </c>
      <c r="AU179" s="24" t="s">
        <v>83</v>
      </c>
      <c r="AY179" s="24" t="s">
        <v>163</v>
      </c>
      <c r="BE179" s="232">
        <f>IF(N179="základní",J179,0)</f>
        <v>0</v>
      </c>
      <c r="BF179" s="232">
        <f>IF(N179="snížená",J179,0)</f>
        <v>0</v>
      </c>
      <c r="BG179" s="232">
        <f>IF(N179="zákl. přenesená",J179,0)</f>
        <v>0</v>
      </c>
      <c r="BH179" s="232">
        <f>IF(N179="sníž. přenesená",J179,0)</f>
        <v>0</v>
      </c>
      <c r="BI179" s="232">
        <f>IF(N179="nulová",J179,0)</f>
        <v>0</v>
      </c>
      <c r="BJ179" s="24" t="s">
        <v>24</v>
      </c>
      <c r="BK179" s="232">
        <f>ROUND(I179*H179,2)</f>
        <v>0</v>
      </c>
      <c r="BL179" s="24" t="s">
        <v>183</v>
      </c>
      <c r="BM179" s="24" t="s">
        <v>1665</v>
      </c>
    </row>
    <row r="180" s="1" customFormat="1" ht="25.5" customHeight="1">
      <c r="B180" s="46"/>
      <c r="C180" s="221" t="s">
        <v>427</v>
      </c>
      <c r="D180" s="221" t="s">
        <v>166</v>
      </c>
      <c r="E180" s="222" t="s">
        <v>1550</v>
      </c>
      <c r="F180" s="223" t="s">
        <v>1551</v>
      </c>
      <c r="G180" s="224" t="s">
        <v>273</v>
      </c>
      <c r="H180" s="225">
        <v>93</v>
      </c>
      <c r="I180" s="226"/>
      <c r="J180" s="227">
        <f>ROUND(I180*H180,2)</f>
        <v>0</v>
      </c>
      <c r="K180" s="223" t="s">
        <v>232</v>
      </c>
      <c r="L180" s="72"/>
      <c r="M180" s="228" t="s">
        <v>22</v>
      </c>
      <c r="N180" s="229" t="s">
        <v>45</v>
      </c>
      <c r="O180" s="47"/>
      <c r="P180" s="230">
        <f>O180*H180</f>
        <v>0</v>
      </c>
      <c r="Q180" s="230">
        <v>0</v>
      </c>
      <c r="R180" s="230">
        <f>Q180*H180</f>
        <v>0</v>
      </c>
      <c r="S180" s="230">
        <v>0</v>
      </c>
      <c r="T180" s="231">
        <f>S180*H180</f>
        <v>0</v>
      </c>
      <c r="AR180" s="24" t="s">
        <v>183</v>
      </c>
      <c r="AT180" s="24" t="s">
        <v>166</v>
      </c>
      <c r="AU180" s="24" t="s">
        <v>83</v>
      </c>
      <c r="AY180" s="24" t="s">
        <v>163</v>
      </c>
      <c r="BE180" s="232">
        <f>IF(N180="základní",J180,0)</f>
        <v>0</v>
      </c>
      <c r="BF180" s="232">
        <f>IF(N180="snížená",J180,0)</f>
        <v>0</v>
      </c>
      <c r="BG180" s="232">
        <f>IF(N180="zákl. přenesená",J180,0)</f>
        <v>0</v>
      </c>
      <c r="BH180" s="232">
        <f>IF(N180="sníž. přenesená",J180,0)</f>
        <v>0</v>
      </c>
      <c r="BI180" s="232">
        <f>IF(N180="nulová",J180,0)</f>
        <v>0</v>
      </c>
      <c r="BJ180" s="24" t="s">
        <v>24</v>
      </c>
      <c r="BK180" s="232">
        <f>ROUND(I180*H180,2)</f>
        <v>0</v>
      </c>
      <c r="BL180" s="24" t="s">
        <v>183</v>
      </c>
      <c r="BM180" s="24" t="s">
        <v>1666</v>
      </c>
    </row>
    <row r="181" s="1" customFormat="1">
      <c r="B181" s="46"/>
      <c r="C181" s="74"/>
      <c r="D181" s="235" t="s">
        <v>234</v>
      </c>
      <c r="E181" s="74"/>
      <c r="F181" s="259" t="s">
        <v>1553</v>
      </c>
      <c r="G181" s="74"/>
      <c r="H181" s="74"/>
      <c r="I181" s="191"/>
      <c r="J181" s="74"/>
      <c r="K181" s="74"/>
      <c r="L181" s="72"/>
      <c r="M181" s="260"/>
      <c r="N181" s="47"/>
      <c r="O181" s="47"/>
      <c r="P181" s="47"/>
      <c r="Q181" s="47"/>
      <c r="R181" s="47"/>
      <c r="S181" s="47"/>
      <c r="T181" s="95"/>
      <c r="AT181" s="24" t="s">
        <v>234</v>
      </c>
      <c r="AU181" s="24" t="s">
        <v>83</v>
      </c>
    </row>
    <row r="182" s="1" customFormat="1" ht="16.5" customHeight="1">
      <c r="B182" s="46"/>
      <c r="C182" s="221" t="s">
        <v>432</v>
      </c>
      <c r="D182" s="221" t="s">
        <v>166</v>
      </c>
      <c r="E182" s="222" t="s">
        <v>1412</v>
      </c>
      <c r="F182" s="223" t="s">
        <v>1413</v>
      </c>
      <c r="G182" s="224" t="s">
        <v>261</v>
      </c>
      <c r="H182" s="225">
        <v>167.22</v>
      </c>
      <c r="I182" s="226"/>
      <c r="J182" s="227">
        <f>ROUND(I182*H182,2)</f>
        <v>0</v>
      </c>
      <c r="K182" s="223" t="s">
        <v>22</v>
      </c>
      <c r="L182" s="72"/>
      <c r="M182" s="228" t="s">
        <v>22</v>
      </c>
      <c r="N182" s="229" t="s">
        <v>45</v>
      </c>
      <c r="O182" s="47"/>
      <c r="P182" s="230">
        <f>O182*H182</f>
        <v>0</v>
      </c>
      <c r="Q182" s="230">
        <v>0</v>
      </c>
      <c r="R182" s="230">
        <f>Q182*H182</f>
        <v>0</v>
      </c>
      <c r="S182" s="230">
        <v>0</v>
      </c>
      <c r="T182" s="231">
        <f>S182*H182</f>
        <v>0</v>
      </c>
      <c r="AR182" s="24" t="s">
        <v>183</v>
      </c>
      <c r="AT182" s="24" t="s">
        <v>166</v>
      </c>
      <c r="AU182" s="24" t="s">
        <v>83</v>
      </c>
      <c r="AY182" s="24" t="s">
        <v>163</v>
      </c>
      <c r="BE182" s="232">
        <f>IF(N182="základní",J182,0)</f>
        <v>0</v>
      </c>
      <c r="BF182" s="232">
        <f>IF(N182="snížená",J182,0)</f>
        <v>0</v>
      </c>
      <c r="BG182" s="232">
        <f>IF(N182="zákl. přenesená",J182,0)</f>
        <v>0</v>
      </c>
      <c r="BH182" s="232">
        <f>IF(N182="sníž. přenesená",J182,0)</f>
        <v>0</v>
      </c>
      <c r="BI182" s="232">
        <f>IF(N182="nulová",J182,0)</f>
        <v>0</v>
      </c>
      <c r="BJ182" s="24" t="s">
        <v>24</v>
      </c>
      <c r="BK182" s="232">
        <f>ROUND(I182*H182,2)</f>
        <v>0</v>
      </c>
      <c r="BL182" s="24" t="s">
        <v>183</v>
      </c>
      <c r="BM182" s="24" t="s">
        <v>1667</v>
      </c>
    </row>
    <row r="183" s="11" customFormat="1">
      <c r="B183" s="233"/>
      <c r="C183" s="234"/>
      <c r="D183" s="235" t="s">
        <v>173</v>
      </c>
      <c r="E183" s="236" t="s">
        <v>22</v>
      </c>
      <c r="F183" s="237" t="s">
        <v>1668</v>
      </c>
      <c r="G183" s="234"/>
      <c r="H183" s="238">
        <v>167.22</v>
      </c>
      <c r="I183" s="239"/>
      <c r="J183" s="234"/>
      <c r="K183" s="234"/>
      <c r="L183" s="240"/>
      <c r="M183" s="241"/>
      <c r="N183" s="242"/>
      <c r="O183" s="242"/>
      <c r="P183" s="242"/>
      <c r="Q183" s="242"/>
      <c r="R183" s="242"/>
      <c r="S183" s="242"/>
      <c r="T183" s="243"/>
      <c r="AT183" s="244" t="s">
        <v>173</v>
      </c>
      <c r="AU183" s="244" t="s">
        <v>83</v>
      </c>
      <c r="AV183" s="11" t="s">
        <v>83</v>
      </c>
      <c r="AW183" s="11" t="s">
        <v>37</v>
      </c>
      <c r="AX183" s="11" t="s">
        <v>24</v>
      </c>
      <c r="AY183" s="244" t="s">
        <v>163</v>
      </c>
    </row>
    <row r="184" s="1" customFormat="1" ht="16.5" customHeight="1">
      <c r="B184" s="46"/>
      <c r="C184" s="221" t="s">
        <v>437</v>
      </c>
      <c r="D184" s="221" t="s">
        <v>166</v>
      </c>
      <c r="E184" s="222" t="s">
        <v>1556</v>
      </c>
      <c r="F184" s="223" t="s">
        <v>1557</v>
      </c>
      <c r="G184" s="224" t="s">
        <v>261</v>
      </c>
      <c r="H184" s="225">
        <v>122.95999999999999</v>
      </c>
      <c r="I184" s="226"/>
      <c r="J184" s="227">
        <f>ROUND(I184*H184,2)</f>
        <v>0</v>
      </c>
      <c r="K184" s="223" t="s">
        <v>22</v>
      </c>
      <c r="L184" s="72"/>
      <c r="M184" s="228" t="s">
        <v>22</v>
      </c>
      <c r="N184" s="229" t="s">
        <v>45</v>
      </c>
      <c r="O184" s="47"/>
      <c r="P184" s="230">
        <f>O184*H184</f>
        <v>0</v>
      </c>
      <c r="Q184" s="230">
        <v>0</v>
      </c>
      <c r="R184" s="230">
        <f>Q184*H184</f>
        <v>0</v>
      </c>
      <c r="S184" s="230">
        <v>0</v>
      </c>
      <c r="T184" s="231">
        <f>S184*H184</f>
        <v>0</v>
      </c>
      <c r="AR184" s="24" t="s">
        <v>183</v>
      </c>
      <c r="AT184" s="24" t="s">
        <v>166</v>
      </c>
      <c r="AU184" s="24" t="s">
        <v>83</v>
      </c>
      <c r="AY184" s="24" t="s">
        <v>163</v>
      </c>
      <c r="BE184" s="232">
        <f>IF(N184="základní",J184,0)</f>
        <v>0</v>
      </c>
      <c r="BF184" s="232">
        <f>IF(N184="snížená",J184,0)</f>
        <v>0</v>
      </c>
      <c r="BG184" s="232">
        <f>IF(N184="zákl. přenesená",J184,0)</f>
        <v>0</v>
      </c>
      <c r="BH184" s="232">
        <f>IF(N184="sníž. přenesená",J184,0)</f>
        <v>0</v>
      </c>
      <c r="BI184" s="232">
        <f>IF(N184="nulová",J184,0)</f>
        <v>0</v>
      </c>
      <c r="BJ184" s="24" t="s">
        <v>24</v>
      </c>
      <c r="BK184" s="232">
        <f>ROUND(I184*H184,2)</f>
        <v>0</v>
      </c>
      <c r="BL184" s="24" t="s">
        <v>183</v>
      </c>
      <c r="BM184" s="24" t="s">
        <v>1669</v>
      </c>
    </row>
    <row r="185" s="10" customFormat="1" ht="29.88" customHeight="1">
      <c r="B185" s="205"/>
      <c r="C185" s="206"/>
      <c r="D185" s="207" t="s">
        <v>73</v>
      </c>
      <c r="E185" s="219" t="s">
        <v>636</v>
      </c>
      <c r="F185" s="219" t="s">
        <v>637</v>
      </c>
      <c r="G185" s="206"/>
      <c r="H185" s="206"/>
      <c r="I185" s="209"/>
      <c r="J185" s="220">
        <f>BK185</f>
        <v>0</v>
      </c>
      <c r="K185" s="206"/>
      <c r="L185" s="211"/>
      <c r="M185" s="212"/>
      <c r="N185" s="213"/>
      <c r="O185" s="213"/>
      <c r="P185" s="214">
        <f>SUM(P186:P187)</f>
        <v>0</v>
      </c>
      <c r="Q185" s="213"/>
      <c r="R185" s="214">
        <f>SUM(R186:R187)</f>
        <v>0</v>
      </c>
      <c r="S185" s="213"/>
      <c r="T185" s="215">
        <f>SUM(T186:T187)</f>
        <v>0</v>
      </c>
      <c r="AR185" s="216" t="s">
        <v>24</v>
      </c>
      <c r="AT185" s="217" t="s">
        <v>73</v>
      </c>
      <c r="AU185" s="217" t="s">
        <v>24</v>
      </c>
      <c r="AY185" s="216" t="s">
        <v>163</v>
      </c>
      <c r="BK185" s="218">
        <f>SUM(BK186:BK187)</f>
        <v>0</v>
      </c>
    </row>
    <row r="186" s="1" customFormat="1" ht="25.5" customHeight="1">
      <c r="B186" s="46"/>
      <c r="C186" s="221" t="s">
        <v>443</v>
      </c>
      <c r="D186" s="221" t="s">
        <v>166</v>
      </c>
      <c r="E186" s="222" t="s">
        <v>1560</v>
      </c>
      <c r="F186" s="223" t="s">
        <v>1561</v>
      </c>
      <c r="G186" s="224" t="s">
        <v>327</v>
      </c>
      <c r="H186" s="225">
        <v>162.02699999999999</v>
      </c>
      <c r="I186" s="226"/>
      <c r="J186" s="227">
        <f>ROUND(I186*H186,2)</f>
        <v>0</v>
      </c>
      <c r="K186" s="223" t="s">
        <v>232</v>
      </c>
      <c r="L186" s="72"/>
      <c r="M186" s="228" t="s">
        <v>22</v>
      </c>
      <c r="N186" s="229" t="s">
        <v>45</v>
      </c>
      <c r="O186" s="47"/>
      <c r="P186" s="230">
        <f>O186*H186</f>
        <v>0</v>
      </c>
      <c r="Q186" s="230">
        <v>0</v>
      </c>
      <c r="R186" s="230">
        <f>Q186*H186</f>
        <v>0</v>
      </c>
      <c r="S186" s="230">
        <v>0</v>
      </c>
      <c r="T186" s="231">
        <f>S186*H186</f>
        <v>0</v>
      </c>
      <c r="AR186" s="24" t="s">
        <v>183</v>
      </c>
      <c r="AT186" s="24" t="s">
        <v>166</v>
      </c>
      <c r="AU186" s="24" t="s">
        <v>83</v>
      </c>
      <c r="AY186" s="24" t="s">
        <v>163</v>
      </c>
      <c r="BE186" s="232">
        <f>IF(N186="základní",J186,0)</f>
        <v>0</v>
      </c>
      <c r="BF186" s="232">
        <f>IF(N186="snížená",J186,0)</f>
        <v>0</v>
      </c>
      <c r="BG186" s="232">
        <f>IF(N186="zákl. přenesená",J186,0)</f>
        <v>0</v>
      </c>
      <c r="BH186" s="232">
        <f>IF(N186="sníž. přenesená",J186,0)</f>
        <v>0</v>
      </c>
      <c r="BI186" s="232">
        <f>IF(N186="nulová",J186,0)</f>
        <v>0</v>
      </c>
      <c r="BJ186" s="24" t="s">
        <v>24</v>
      </c>
      <c r="BK186" s="232">
        <f>ROUND(I186*H186,2)</f>
        <v>0</v>
      </c>
      <c r="BL186" s="24" t="s">
        <v>183</v>
      </c>
      <c r="BM186" s="24" t="s">
        <v>1670</v>
      </c>
    </row>
    <row r="187" s="1" customFormat="1">
      <c r="B187" s="46"/>
      <c r="C187" s="74"/>
      <c r="D187" s="235" t="s">
        <v>234</v>
      </c>
      <c r="E187" s="74"/>
      <c r="F187" s="259" t="s">
        <v>1418</v>
      </c>
      <c r="G187" s="74"/>
      <c r="H187" s="74"/>
      <c r="I187" s="191"/>
      <c r="J187" s="74"/>
      <c r="K187" s="74"/>
      <c r="L187" s="72"/>
      <c r="M187" s="260"/>
      <c r="N187" s="47"/>
      <c r="O187" s="47"/>
      <c r="P187" s="47"/>
      <c r="Q187" s="47"/>
      <c r="R187" s="47"/>
      <c r="S187" s="47"/>
      <c r="T187" s="95"/>
      <c r="AT187" s="24" t="s">
        <v>234</v>
      </c>
      <c r="AU187" s="24" t="s">
        <v>83</v>
      </c>
    </row>
    <row r="188" s="10" customFormat="1" ht="37.44" customHeight="1">
      <c r="B188" s="205"/>
      <c r="C188" s="206"/>
      <c r="D188" s="207" t="s">
        <v>73</v>
      </c>
      <c r="E188" s="208" t="s">
        <v>344</v>
      </c>
      <c r="F188" s="208" t="s">
        <v>1671</v>
      </c>
      <c r="G188" s="206"/>
      <c r="H188" s="206"/>
      <c r="I188" s="209"/>
      <c r="J188" s="210">
        <f>BK188</f>
        <v>0</v>
      </c>
      <c r="K188" s="206"/>
      <c r="L188" s="211"/>
      <c r="M188" s="212"/>
      <c r="N188" s="213"/>
      <c r="O188" s="213"/>
      <c r="P188" s="214">
        <f>P189</f>
        <v>0</v>
      </c>
      <c r="Q188" s="213"/>
      <c r="R188" s="214">
        <f>R189</f>
        <v>0</v>
      </c>
      <c r="S188" s="213"/>
      <c r="T188" s="215">
        <f>T189</f>
        <v>0</v>
      </c>
      <c r="AR188" s="216" t="s">
        <v>178</v>
      </c>
      <c r="AT188" s="217" t="s">
        <v>73</v>
      </c>
      <c r="AU188" s="217" t="s">
        <v>74</v>
      </c>
      <c r="AY188" s="216" t="s">
        <v>163</v>
      </c>
      <c r="BK188" s="218">
        <f>BK189</f>
        <v>0</v>
      </c>
    </row>
    <row r="189" s="10" customFormat="1" ht="19.92" customHeight="1">
      <c r="B189" s="205"/>
      <c r="C189" s="206"/>
      <c r="D189" s="207" t="s">
        <v>73</v>
      </c>
      <c r="E189" s="219" t="s">
        <v>1672</v>
      </c>
      <c r="F189" s="219" t="s">
        <v>1673</v>
      </c>
      <c r="G189" s="206"/>
      <c r="H189" s="206"/>
      <c r="I189" s="209"/>
      <c r="J189" s="220">
        <f>BK189</f>
        <v>0</v>
      </c>
      <c r="K189" s="206"/>
      <c r="L189" s="211"/>
      <c r="M189" s="212"/>
      <c r="N189" s="213"/>
      <c r="O189" s="213"/>
      <c r="P189" s="214">
        <f>P190</f>
        <v>0</v>
      </c>
      <c r="Q189" s="213"/>
      <c r="R189" s="214">
        <f>R190</f>
        <v>0</v>
      </c>
      <c r="S189" s="213"/>
      <c r="T189" s="215">
        <f>T190</f>
        <v>0</v>
      </c>
      <c r="AR189" s="216" t="s">
        <v>178</v>
      </c>
      <c r="AT189" s="217" t="s">
        <v>73</v>
      </c>
      <c r="AU189" s="217" t="s">
        <v>24</v>
      </c>
      <c r="AY189" s="216" t="s">
        <v>163</v>
      </c>
      <c r="BK189" s="218">
        <f>BK190</f>
        <v>0</v>
      </c>
    </row>
    <row r="190" s="1" customFormat="1" ht="16.5" customHeight="1">
      <c r="B190" s="46"/>
      <c r="C190" s="221" t="s">
        <v>447</v>
      </c>
      <c r="D190" s="221" t="s">
        <v>166</v>
      </c>
      <c r="E190" s="222" t="s">
        <v>1674</v>
      </c>
      <c r="F190" s="223" t="s">
        <v>1675</v>
      </c>
      <c r="G190" s="224" t="s">
        <v>261</v>
      </c>
      <c r="H190" s="225">
        <v>55</v>
      </c>
      <c r="I190" s="226"/>
      <c r="J190" s="227">
        <f>ROUND(I190*H190,2)</f>
        <v>0</v>
      </c>
      <c r="K190" s="223" t="s">
        <v>232</v>
      </c>
      <c r="L190" s="72"/>
      <c r="M190" s="228" t="s">
        <v>22</v>
      </c>
      <c r="N190" s="255" t="s">
        <v>45</v>
      </c>
      <c r="O190" s="256"/>
      <c r="P190" s="257">
        <f>O190*H190</f>
        <v>0</v>
      </c>
      <c r="Q190" s="257">
        <v>0</v>
      </c>
      <c r="R190" s="257">
        <f>Q190*H190</f>
        <v>0</v>
      </c>
      <c r="S190" s="257">
        <v>0</v>
      </c>
      <c r="T190" s="258">
        <f>S190*H190</f>
        <v>0</v>
      </c>
      <c r="AR190" s="24" t="s">
        <v>584</v>
      </c>
      <c r="AT190" s="24" t="s">
        <v>166</v>
      </c>
      <c r="AU190" s="24" t="s">
        <v>83</v>
      </c>
      <c r="AY190" s="24" t="s">
        <v>163</v>
      </c>
      <c r="BE190" s="232">
        <f>IF(N190="základní",J190,0)</f>
        <v>0</v>
      </c>
      <c r="BF190" s="232">
        <f>IF(N190="snížená",J190,0)</f>
        <v>0</v>
      </c>
      <c r="BG190" s="232">
        <f>IF(N190="zákl. přenesená",J190,0)</f>
        <v>0</v>
      </c>
      <c r="BH190" s="232">
        <f>IF(N190="sníž. přenesená",J190,0)</f>
        <v>0</v>
      </c>
      <c r="BI190" s="232">
        <f>IF(N190="nulová",J190,0)</f>
        <v>0</v>
      </c>
      <c r="BJ190" s="24" t="s">
        <v>24</v>
      </c>
      <c r="BK190" s="232">
        <f>ROUND(I190*H190,2)</f>
        <v>0</v>
      </c>
      <c r="BL190" s="24" t="s">
        <v>584</v>
      </c>
      <c r="BM190" s="24" t="s">
        <v>1676</v>
      </c>
    </row>
    <row r="191" s="1" customFormat="1" ht="6.96" customHeight="1">
      <c r="B191" s="67"/>
      <c r="C191" s="68"/>
      <c r="D191" s="68"/>
      <c r="E191" s="68"/>
      <c r="F191" s="68"/>
      <c r="G191" s="68"/>
      <c r="H191" s="68"/>
      <c r="I191" s="166"/>
      <c r="J191" s="68"/>
      <c r="K191" s="68"/>
      <c r="L191" s="72"/>
    </row>
  </sheetData>
  <sheetProtection sheet="1" autoFilter="0" formatColumns="0" formatRows="0" objects="1" scenarios="1" spinCount="100000" saltValue="0uvRuJ9gNw2PyFF+Jqq/6aLMifwnYL0pTXU54DeIOJHrrKivrQUPe/rwge29wqwfm3YsPSr301gi6DPZTPiEbA==" hashValue="dgAb4Y9/4bRzfNiH05zM0C5Mx60uMir+xuqgqU+439YtUcZPXMaDmBslh3nSAh8/wMo6g7ByLwMAvIJKQjDK3Q==" algorithmName="SHA-512" password="CC35"/>
  <autoFilter ref="C84:K190"/>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118</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1677</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ROUND(J83,2)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ROUND(SUM(BE83:BE191), 2)</f>
        <v>0</v>
      </c>
      <c r="G30" s="47"/>
      <c r="H30" s="47"/>
      <c r="I30" s="158">
        <v>0.20999999999999999</v>
      </c>
      <c r="J30" s="157">
        <f>ROUND(ROUND((SUM(BE83:BE191)), 2)*I30, 2)</f>
        <v>0</v>
      </c>
      <c r="K30" s="51"/>
    </row>
    <row r="31" s="1" customFormat="1" ht="14.4" customHeight="1">
      <c r="B31" s="46"/>
      <c r="C31" s="47"/>
      <c r="D31" s="47"/>
      <c r="E31" s="55" t="s">
        <v>46</v>
      </c>
      <c r="F31" s="157">
        <f>ROUND(SUM(BF83:BF191), 2)</f>
        <v>0</v>
      </c>
      <c r="G31" s="47"/>
      <c r="H31" s="47"/>
      <c r="I31" s="158">
        <v>0.14999999999999999</v>
      </c>
      <c r="J31" s="157">
        <f>ROUND(ROUND((SUM(BF83:BF191)), 2)*I31, 2)</f>
        <v>0</v>
      </c>
      <c r="K31" s="51"/>
    </row>
    <row r="32" hidden="1" s="1" customFormat="1" ht="14.4" customHeight="1">
      <c r="B32" s="46"/>
      <c r="C32" s="47"/>
      <c r="D32" s="47"/>
      <c r="E32" s="55" t="s">
        <v>47</v>
      </c>
      <c r="F32" s="157">
        <f>ROUND(SUM(BG83:BG191), 2)</f>
        <v>0</v>
      </c>
      <c r="G32" s="47"/>
      <c r="H32" s="47"/>
      <c r="I32" s="158">
        <v>0.20999999999999999</v>
      </c>
      <c r="J32" s="157">
        <v>0</v>
      </c>
      <c r="K32" s="51"/>
    </row>
    <row r="33" hidden="1" s="1" customFormat="1" ht="14.4" customHeight="1">
      <c r="B33" s="46"/>
      <c r="C33" s="47"/>
      <c r="D33" s="47"/>
      <c r="E33" s="55" t="s">
        <v>48</v>
      </c>
      <c r="F33" s="157">
        <f>ROUND(SUM(BH83:BH191), 2)</f>
        <v>0</v>
      </c>
      <c r="G33" s="47"/>
      <c r="H33" s="47"/>
      <c r="I33" s="158">
        <v>0.14999999999999999</v>
      </c>
      <c r="J33" s="157">
        <v>0</v>
      </c>
      <c r="K33" s="51"/>
    </row>
    <row r="34" hidden="1" s="1" customFormat="1" ht="14.4" customHeight="1">
      <c r="B34" s="46"/>
      <c r="C34" s="47"/>
      <c r="D34" s="47"/>
      <c r="E34" s="55" t="s">
        <v>49</v>
      </c>
      <c r="F34" s="157">
        <f>ROUND(SUM(BI83:BI191),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306 - Uliční vpusti</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J83</f>
        <v>0</v>
      </c>
      <c r="K56" s="51"/>
      <c r="AU56" s="24" t="s">
        <v>140</v>
      </c>
    </row>
    <row r="57" s="7" customFormat="1" ht="24.96" customHeight="1">
      <c r="B57" s="177"/>
      <c r="C57" s="178"/>
      <c r="D57" s="179" t="s">
        <v>219</v>
      </c>
      <c r="E57" s="180"/>
      <c r="F57" s="180"/>
      <c r="G57" s="180"/>
      <c r="H57" s="180"/>
      <c r="I57" s="181"/>
      <c r="J57" s="182">
        <f>J84</f>
        <v>0</v>
      </c>
      <c r="K57" s="183"/>
    </row>
    <row r="58" s="8" customFormat="1" ht="19.92" customHeight="1">
      <c r="B58" s="184"/>
      <c r="C58" s="185"/>
      <c r="D58" s="186" t="s">
        <v>220</v>
      </c>
      <c r="E58" s="187"/>
      <c r="F58" s="187"/>
      <c r="G58" s="187"/>
      <c r="H58" s="187"/>
      <c r="I58" s="188"/>
      <c r="J58" s="189">
        <f>J85</f>
        <v>0</v>
      </c>
      <c r="K58" s="190"/>
    </row>
    <row r="59" s="8" customFormat="1" ht="19.92" customHeight="1">
      <c r="B59" s="184"/>
      <c r="C59" s="185"/>
      <c r="D59" s="186" t="s">
        <v>846</v>
      </c>
      <c r="E59" s="187"/>
      <c r="F59" s="187"/>
      <c r="G59" s="187"/>
      <c r="H59" s="187"/>
      <c r="I59" s="188"/>
      <c r="J59" s="189">
        <f>J119</f>
        <v>0</v>
      </c>
      <c r="K59" s="190"/>
    </row>
    <row r="60" s="8" customFormat="1" ht="19.92" customHeight="1">
      <c r="B60" s="184"/>
      <c r="C60" s="185"/>
      <c r="D60" s="186" t="s">
        <v>847</v>
      </c>
      <c r="E60" s="187"/>
      <c r="F60" s="187"/>
      <c r="G60" s="187"/>
      <c r="H60" s="187"/>
      <c r="I60" s="188"/>
      <c r="J60" s="189">
        <f>J123</f>
        <v>0</v>
      </c>
      <c r="K60" s="190"/>
    </row>
    <row r="61" s="8" customFormat="1" ht="19.92" customHeight="1">
      <c r="B61" s="184"/>
      <c r="C61" s="185"/>
      <c r="D61" s="186" t="s">
        <v>222</v>
      </c>
      <c r="E61" s="187"/>
      <c r="F61" s="187"/>
      <c r="G61" s="187"/>
      <c r="H61" s="187"/>
      <c r="I61" s="188"/>
      <c r="J61" s="189">
        <f>J128</f>
        <v>0</v>
      </c>
      <c r="K61" s="190"/>
    </row>
    <row r="62" s="8" customFormat="1" ht="19.92" customHeight="1">
      <c r="B62" s="184"/>
      <c r="C62" s="185"/>
      <c r="D62" s="186" t="s">
        <v>1192</v>
      </c>
      <c r="E62" s="187"/>
      <c r="F62" s="187"/>
      <c r="G62" s="187"/>
      <c r="H62" s="187"/>
      <c r="I62" s="188"/>
      <c r="J62" s="189">
        <f>J185</f>
        <v>0</v>
      </c>
      <c r="K62" s="190"/>
    </row>
    <row r="63" s="8" customFormat="1" ht="19.92" customHeight="1">
      <c r="B63" s="184"/>
      <c r="C63" s="185"/>
      <c r="D63" s="186" t="s">
        <v>225</v>
      </c>
      <c r="E63" s="187"/>
      <c r="F63" s="187"/>
      <c r="G63" s="187"/>
      <c r="H63" s="187"/>
      <c r="I63" s="188"/>
      <c r="J63" s="189">
        <f>J189</f>
        <v>0</v>
      </c>
      <c r="K63" s="190"/>
    </row>
    <row r="64" s="1" customFormat="1" ht="21.84" customHeight="1">
      <c r="B64" s="46"/>
      <c r="C64" s="47"/>
      <c r="D64" s="47"/>
      <c r="E64" s="47"/>
      <c r="F64" s="47"/>
      <c r="G64" s="47"/>
      <c r="H64" s="47"/>
      <c r="I64" s="144"/>
      <c r="J64" s="47"/>
      <c r="K64" s="51"/>
    </row>
    <row r="65" s="1" customFormat="1" ht="6.96" customHeight="1">
      <c r="B65" s="67"/>
      <c r="C65" s="68"/>
      <c r="D65" s="68"/>
      <c r="E65" s="68"/>
      <c r="F65" s="68"/>
      <c r="G65" s="68"/>
      <c r="H65" s="68"/>
      <c r="I65" s="166"/>
      <c r="J65" s="68"/>
      <c r="K65" s="69"/>
    </row>
    <row r="69" s="1" customFormat="1" ht="6.96" customHeight="1">
      <c r="B69" s="70"/>
      <c r="C69" s="71"/>
      <c r="D69" s="71"/>
      <c r="E69" s="71"/>
      <c r="F69" s="71"/>
      <c r="G69" s="71"/>
      <c r="H69" s="71"/>
      <c r="I69" s="169"/>
      <c r="J69" s="71"/>
      <c r="K69" s="71"/>
      <c r="L69" s="72"/>
    </row>
    <row r="70" s="1" customFormat="1" ht="36.96" customHeight="1">
      <c r="B70" s="46"/>
      <c r="C70" s="73" t="s">
        <v>146</v>
      </c>
      <c r="D70" s="74"/>
      <c r="E70" s="74"/>
      <c r="F70" s="74"/>
      <c r="G70" s="74"/>
      <c r="H70" s="74"/>
      <c r="I70" s="191"/>
      <c r="J70" s="74"/>
      <c r="K70" s="74"/>
      <c r="L70" s="72"/>
    </row>
    <row r="71" s="1" customFormat="1" ht="6.96" customHeight="1">
      <c r="B71" s="46"/>
      <c r="C71" s="74"/>
      <c r="D71" s="74"/>
      <c r="E71" s="74"/>
      <c r="F71" s="74"/>
      <c r="G71" s="74"/>
      <c r="H71" s="74"/>
      <c r="I71" s="191"/>
      <c r="J71" s="74"/>
      <c r="K71" s="74"/>
      <c r="L71" s="72"/>
    </row>
    <row r="72" s="1" customFormat="1" ht="14.4" customHeight="1">
      <c r="B72" s="46"/>
      <c r="C72" s="76" t="s">
        <v>18</v>
      </c>
      <c r="D72" s="74"/>
      <c r="E72" s="74"/>
      <c r="F72" s="74"/>
      <c r="G72" s="74"/>
      <c r="H72" s="74"/>
      <c r="I72" s="191"/>
      <c r="J72" s="74"/>
      <c r="K72" s="74"/>
      <c r="L72" s="72"/>
    </row>
    <row r="73" s="1" customFormat="1" ht="16.5" customHeight="1">
      <c r="B73" s="46"/>
      <c r="C73" s="74"/>
      <c r="D73" s="74"/>
      <c r="E73" s="192" t="str">
        <f>E7</f>
        <v>II/118 Kladno - Středočeský kraj</v>
      </c>
      <c r="F73" s="76"/>
      <c r="G73" s="76"/>
      <c r="H73" s="76"/>
      <c r="I73" s="191"/>
      <c r="J73" s="74"/>
      <c r="K73" s="74"/>
      <c r="L73" s="72"/>
    </row>
    <row r="74" s="1" customFormat="1" ht="14.4" customHeight="1">
      <c r="B74" s="46"/>
      <c r="C74" s="76" t="s">
        <v>134</v>
      </c>
      <c r="D74" s="74"/>
      <c r="E74" s="74"/>
      <c r="F74" s="74"/>
      <c r="G74" s="74"/>
      <c r="H74" s="74"/>
      <c r="I74" s="191"/>
      <c r="J74" s="74"/>
      <c r="K74" s="74"/>
      <c r="L74" s="72"/>
    </row>
    <row r="75" s="1" customFormat="1" ht="17.25" customHeight="1">
      <c r="B75" s="46"/>
      <c r="C75" s="74"/>
      <c r="D75" s="74"/>
      <c r="E75" s="82" t="str">
        <f>E9</f>
        <v>SO 306 - Uliční vpusti</v>
      </c>
      <c r="F75" s="74"/>
      <c r="G75" s="74"/>
      <c r="H75" s="74"/>
      <c r="I75" s="191"/>
      <c r="J75" s="74"/>
      <c r="K75" s="74"/>
      <c r="L75" s="72"/>
    </row>
    <row r="76" s="1" customFormat="1" ht="6.96" customHeight="1">
      <c r="B76" s="46"/>
      <c r="C76" s="74"/>
      <c r="D76" s="74"/>
      <c r="E76" s="74"/>
      <c r="F76" s="74"/>
      <c r="G76" s="74"/>
      <c r="H76" s="74"/>
      <c r="I76" s="191"/>
      <c r="J76" s="74"/>
      <c r="K76" s="74"/>
      <c r="L76" s="72"/>
    </row>
    <row r="77" s="1" customFormat="1" ht="18" customHeight="1">
      <c r="B77" s="46"/>
      <c r="C77" s="76" t="s">
        <v>25</v>
      </c>
      <c r="D77" s="74"/>
      <c r="E77" s="74"/>
      <c r="F77" s="193" t="str">
        <f>F12</f>
        <v xml:space="preserve"> </v>
      </c>
      <c r="G77" s="74"/>
      <c r="H77" s="74"/>
      <c r="I77" s="194" t="s">
        <v>27</v>
      </c>
      <c r="J77" s="85" t="str">
        <f>IF(J12="","",J12)</f>
        <v>05.09.2016</v>
      </c>
      <c r="K77" s="74"/>
      <c r="L77" s="72"/>
    </row>
    <row r="78" s="1" customFormat="1" ht="6.96" customHeight="1">
      <c r="B78" s="46"/>
      <c r="C78" s="74"/>
      <c r="D78" s="74"/>
      <c r="E78" s="74"/>
      <c r="F78" s="74"/>
      <c r="G78" s="74"/>
      <c r="H78" s="74"/>
      <c r="I78" s="191"/>
      <c r="J78" s="74"/>
      <c r="K78" s="74"/>
      <c r="L78" s="72"/>
    </row>
    <row r="79" s="1" customFormat="1">
      <c r="B79" s="46"/>
      <c r="C79" s="76" t="s">
        <v>31</v>
      </c>
      <c r="D79" s="74"/>
      <c r="E79" s="74"/>
      <c r="F79" s="193" t="str">
        <f>E15</f>
        <v xml:space="preserve"> </v>
      </c>
      <c r="G79" s="74"/>
      <c r="H79" s="74"/>
      <c r="I79" s="194" t="s">
        <v>36</v>
      </c>
      <c r="J79" s="193" t="str">
        <f>E21</f>
        <v xml:space="preserve"> </v>
      </c>
      <c r="K79" s="74"/>
      <c r="L79" s="72"/>
    </row>
    <row r="80" s="1" customFormat="1" ht="14.4" customHeight="1">
      <c r="B80" s="46"/>
      <c r="C80" s="76" t="s">
        <v>34</v>
      </c>
      <c r="D80" s="74"/>
      <c r="E80" s="74"/>
      <c r="F80" s="193" t="str">
        <f>IF(E18="","",E18)</f>
        <v/>
      </c>
      <c r="G80" s="74"/>
      <c r="H80" s="74"/>
      <c r="I80" s="191"/>
      <c r="J80" s="74"/>
      <c r="K80" s="74"/>
      <c r="L80" s="72"/>
    </row>
    <row r="81" s="1" customFormat="1" ht="10.32" customHeight="1">
      <c r="B81" s="46"/>
      <c r="C81" s="74"/>
      <c r="D81" s="74"/>
      <c r="E81" s="74"/>
      <c r="F81" s="74"/>
      <c r="G81" s="74"/>
      <c r="H81" s="74"/>
      <c r="I81" s="191"/>
      <c r="J81" s="74"/>
      <c r="K81" s="74"/>
      <c r="L81" s="72"/>
    </row>
    <row r="82" s="9" customFormat="1" ht="29.28" customHeight="1">
      <c r="B82" s="195"/>
      <c r="C82" s="196" t="s">
        <v>147</v>
      </c>
      <c r="D82" s="197" t="s">
        <v>59</v>
      </c>
      <c r="E82" s="197" t="s">
        <v>55</v>
      </c>
      <c r="F82" s="197" t="s">
        <v>148</v>
      </c>
      <c r="G82" s="197" t="s">
        <v>149</v>
      </c>
      <c r="H82" s="197" t="s">
        <v>150</v>
      </c>
      <c r="I82" s="198" t="s">
        <v>151</v>
      </c>
      <c r="J82" s="197" t="s">
        <v>138</v>
      </c>
      <c r="K82" s="199" t="s">
        <v>152</v>
      </c>
      <c r="L82" s="200"/>
      <c r="M82" s="102" t="s">
        <v>153</v>
      </c>
      <c r="N82" s="103" t="s">
        <v>44</v>
      </c>
      <c r="O82" s="103" t="s">
        <v>154</v>
      </c>
      <c r="P82" s="103" t="s">
        <v>155</v>
      </c>
      <c r="Q82" s="103" t="s">
        <v>156</v>
      </c>
      <c r="R82" s="103" t="s">
        <v>157</v>
      </c>
      <c r="S82" s="103" t="s">
        <v>158</v>
      </c>
      <c r="T82" s="104" t="s">
        <v>159</v>
      </c>
    </row>
    <row r="83" s="1" customFormat="1" ht="29.28" customHeight="1">
      <c r="B83" s="46"/>
      <c r="C83" s="108" t="s">
        <v>139</v>
      </c>
      <c r="D83" s="74"/>
      <c r="E83" s="74"/>
      <c r="F83" s="74"/>
      <c r="G83" s="74"/>
      <c r="H83" s="74"/>
      <c r="I83" s="191"/>
      <c r="J83" s="201">
        <f>BK83</f>
        <v>0</v>
      </c>
      <c r="K83" s="74"/>
      <c r="L83" s="72"/>
      <c r="M83" s="105"/>
      <c r="N83" s="106"/>
      <c r="O83" s="106"/>
      <c r="P83" s="202">
        <f>P84</f>
        <v>0</v>
      </c>
      <c r="Q83" s="106"/>
      <c r="R83" s="202">
        <f>R84</f>
        <v>752.93634999999995</v>
      </c>
      <c r="S83" s="106"/>
      <c r="T83" s="203">
        <f>T84</f>
        <v>4.4917499999999997</v>
      </c>
      <c r="AT83" s="24" t="s">
        <v>73</v>
      </c>
      <c r="AU83" s="24" t="s">
        <v>140</v>
      </c>
      <c r="BK83" s="204">
        <f>BK84</f>
        <v>0</v>
      </c>
    </row>
    <row r="84" s="10" customFormat="1" ht="37.44" customHeight="1">
      <c r="B84" s="205"/>
      <c r="C84" s="206"/>
      <c r="D84" s="207" t="s">
        <v>73</v>
      </c>
      <c r="E84" s="208" t="s">
        <v>226</v>
      </c>
      <c r="F84" s="208" t="s">
        <v>227</v>
      </c>
      <c r="G84" s="206"/>
      <c r="H84" s="206"/>
      <c r="I84" s="209"/>
      <c r="J84" s="210">
        <f>BK84</f>
        <v>0</v>
      </c>
      <c r="K84" s="206"/>
      <c r="L84" s="211"/>
      <c r="M84" s="212"/>
      <c r="N84" s="213"/>
      <c r="O84" s="213"/>
      <c r="P84" s="214">
        <f>P85+P119+P123+P128+P185+P189</f>
        <v>0</v>
      </c>
      <c r="Q84" s="213"/>
      <c r="R84" s="214">
        <f>R85+R119+R123+R128+R185+R189</f>
        <v>752.93634999999995</v>
      </c>
      <c r="S84" s="213"/>
      <c r="T84" s="215">
        <f>T85+T119+T123+T128+T185+T189</f>
        <v>4.4917499999999997</v>
      </c>
      <c r="AR84" s="216" t="s">
        <v>24</v>
      </c>
      <c r="AT84" s="217" t="s">
        <v>73</v>
      </c>
      <c r="AU84" s="217" t="s">
        <v>74</v>
      </c>
      <c r="AY84" s="216" t="s">
        <v>163</v>
      </c>
      <c r="BK84" s="218">
        <f>BK85+BK119+BK123+BK128+BK185+BK189</f>
        <v>0</v>
      </c>
    </row>
    <row r="85" s="10" customFormat="1" ht="19.92" customHeight="1">
      <c r="B85" s="205"/>
      <c r="C85" s="206"/>
      <c r="D85" s="207" t="s">
        <v>73</v>
      </c>
      <c r="E85" s="219" t="s">
        <v>24</v>
      </c>
      <c r="F85" s="219" t="s">
        <v>228</v>
      </c>
      <c r="G85" s="206"/>
      <c r="H85" s="206"/>
      <c r="I85" s="209"/>
      <c r="J85" s="220">
        <f>BK85</f>
        <v>0</v>
      </c>
      <c r="K85" s="206"/>
      <c r="L85" s="211"/>
      <c r="M85" s="212"/>
      <c r="N85" s="213"/>
      <c r="O85" s="213"/>
      <c r="P85" s="214">
        <f>SUM(P86:P118)</f>
        <v>0</v>
      </c>
      <c r="Q85" s="213"/>
      <c r="R85" s="214">
        <f>SUM(R86:R118)</f>
        <v>558.57107000000008</v>
      </c>
      <c r="S85" s="213"/>
      <c r="T85" s="215">
        <f>SUM(T86:T118)</f>
        <v>0</v>
      </c>
      <c r="AR85" s="216" t="s">
        <v>24</v>
      </c>
      <c r="AT85" s="217" t="s">
        <v>73</v>
      </c>
      <c r="AU85" s="217" t="s">
        <v>24</v>
      </c>
      <c r="AY85" s="216" t="s">
        <v>163</v>
      </c>
      <c r="BK85" s="218">
        <f>SUM(BK86:BK118)</f>
        <v>0</v>
      </c>
    </row>
    <row r="86" s="1" customFormat="1" ht="38.25" customHeight="1">
      <c r="B86" s="46"/>
      <c r="C86" s="221" t="s">
        <v>24</v>
      </c>
      <c r="D86" s="221" t="s">
        <v>166</v>
      </c>
      <c r="E86" s="222" t="s">
        <v>1678</v>
      </c>
      <c r="F86" s="223" t="s">
        <v>1679</v>
      </c>
      <c r="G86" s="224" t="s">
        <v>273</v>
      </c>
      <c r="H86" s="225">
        <v>1601</v>
      </c>
      <c r="I86" s="226"/>
      <c r="J86" s="227">
        <f>ROUND(I86*H86,2)</f>
        <v>0</v>
      </c>
      <c r="K86" s="223" t="s">
        <v>232</v>
      </c>
      <c r="L86" s="72"/>
      <c r="M86" s="228" t="s">
        <v>22</v>
      </c>
      <c r="N86" s="229" t="s">
        <v>45</v>
      </c>
      <c r="O86" s="47"/>
      <c r="P86" s="230">
        <f>O86*H86</f>
        <v>0</v>
      </c>
      <c r="Q86" s="230">
        <v>0</v>
      </c>
      <c r="R86" s="230">
        <f>Q86*H86</f>
        <v>0</v>
      </c>
      <c r="S86" s="230">
        <v>0</v>
      </c>
      <c r="T86" s="231">
        <f>S86*H86</f>
        <v>0</v>
      </c>
      <c r="AR86" s="24" t="s">
        <v>183</v>
      </c>
      <c r="AT86" s="24" t="s">
        <v>166</v>
      </c>
      <c r="AU86" s="24" t="s">
        <v>83</v>
      </c>
      <c r="AY86" s="24" t="s">
        <v>163</v>
      </c>
      <c r="BE86" s="232">
        <f>IF(N86="základní",J86,0)</f>
        <v>0</v>
      </c>
      <c r="BF86" s="232">
        <f>IF(N86="snížená",J86,0)</f>
        <v>0</v>
      </c>
      <c r="BG86" s="232">
        <f>IF(N86="zákl. přenesená",J86,0)</f>
        <v>0</v>
      </c>
      <c r="BH86" s="232">
        <f>IF(N86="sníž. přenesená",J86,0)</f>
        <v>0</v>
      </c>
      <c r="BI86" s="232">
        <f>IF(N86="nulová",J86,0)</f>
        <v>0</v>
      </c>
      <c r="BJ86" s="24" t="s">
        <v>24</v>
      </c>
      <c r="BK86" s="232">
        <f>ROUND(I86*H86,2)</f>
        <v>0</v>
      </c>
      <c r="BL86" s="24" t="s">
        <v>183</v>
      </c>
      <c r="BM86" s="24" t="s">
        <v>1680</v>
      </c>
    </row>
    <row r="87" s="1" customFormat="1">
      <c r="B87" s="46"/>
      <c r="C87" s="74"/>
      <c r="D87" s="235" t="s">
        <v>234</v>
      </c>
      <c r="E87" s="74"/>
      <c r="F87" s="259" t="s">
        <v>892</v>
      </c>
      <c r="G87" s="74"/>
      <c r="H87" s="74"/>
      <c r="I87" s="191"/>
      <c r="J87" s="74"/>
      <c r="K87" s="74"/>
      <c r="L87" s="72"/>
      <c r="M87" s="260"/>
      <c r="N87" s="47"/>
      <c r="O87" s="47"/>
      <c r="P87" s="47"/>
      <c r="Q87" s="47"/>
      <c r="R87" s="47"/>
      <c r="S87" s="47"/>
      <c r="T87" s="95"/>
      <c r="AT87" s="24" t="s">
        <v>234</v>
      </c>
      <c r="AU87" s="24" t="s">
        <v>83</v>
      </c>
    </row>
    <row r="88" s="1" customFormat="1" ht="38.25" customHeight="1">
      <c r="B88" s="46"/>
      <c r="C88" s="221" t="s">
        <v>83</v>
      </c>
      <c r="D88" s="221" t="s">
        <v>166</v>
      </c>
      <c r="E88" s="222" t="s">
        <v>1319</v>
      </c>
      <c r="F88" s="223" t="s">
        <v>1320</v>
      </c>
      <c r="G88" s="224" t="s">
        <v>273</v>
      </c>
      <c r="H88" s="225">
        <v>800.5</v>
      </c>
      <c r="I88" s="226"/>
      <c r="J88" s="227">
        <f>ROUND(I88*H88,2)</f>
        <v>0</v>
      </c>
      <c r="K88" s="223" t="s">
        <v>232</v>
      </c>
      <c r="L88" s="72"/>
      <c r="M88" s="228" t="s">
        <v>22</v>
      </c>
      <c r="N88" s="229" t="s">
        <v>45</v>
      </c>
      <c r="O88" s="47"/>
      <c r="P88" s="230">
        <f>O88*H88</f>
        <v>0</v>
      </c>
      <c r="Q88" s="230">
        <v>0</v>
      </c>
      <c r="R88" s="230">
        <f>Q88*H88</f>
        <v>0</v>
      </c>
      <c r="S88" s="230">
        <v>0</v>
      </c>
      <c r="T88" s="231">
        <f>S88*H88</f>
        <v>0</v>
      </c>
      <c r="AR88" s="24" t="s">
        <v>183</v>
      </c>
      <c r="AT88" s="24" t="s">
        <v>166</v>
      </c>
      <c r="AU88" s="24" t="s">
        <v>83</v>
      </c>
      <c r="AY88" s="24" t="s">
        <v>163</v>
      </c>
      <c r="BE88" s="232">
        <f>IF(N88="základní",J88,0)</f>
        <v>0</v>
      </c>
      <c r="BF88" s="232">
        <f>IF(N88="snížená",J88,0)</f>
        <v>0</v>
      </c>
      <c r="BG88" s="232">
        <f>IF(N88="zákl. přenesená",J88,0)</f>
        <v>0</v>
      </c>
      <c r="BH88" s="232">
        <f>IF(N88="sníž. přenesená",J88,0)</f>
        <v>0</v>
      </c>
      <c r="BI88" s="232">
        <f>IF(N88="nulová",J88,0)</f>
        <v>0</v>
      </c>
      <c r="BJ88" s="24" t="s">
        <v>24</v>
      </c>
      <c r="BK88" s="232">
        <f>ROUND(I88*H88,2)</f>
        <v>0</v>
      </c>
      <c r="BL88" s="24" t="s">
        <v>183</v>
      </c>
      <c r="BM88" s="24" t="s">
        <v>1681</v>
      </c>
    </row>
    <row r="89" s="1" customFormat="1">
      <c r="B89" s="46"/>
      <c r="C89" s="74"/>
      <c r="D89" s="235" t="s">
        <v>234</v>
      </c>
      <c r="E89" s="74"/>
      <c r="F89" s="259" t="s">
        <v>892</v>
      </c>
      <c r="G89" s="74"/>
      <c r="H89" s="74"/>
      <c r="I89" s="191"/>
      <c r="J89" s="74"/>
      <c r="K89" s="74"/>
      <c r="L89" s="72"/>
      <c r="M89" s="260"/>
      <c r="N89" s="47"/>
      <c r="O89" s="47"/>
      <c r="P89" s="47"/>
      <c r="Q89" s="47"/>
      <c r="R89" s="47"/>
      <c r="S89" s="47"/>
      <c r="T89" s="95"/>
      <c r="AT89" s="24" t="s">
        <v>234</v>
      </c>
      <c r="AU89" s="24" t="s">
        <v>83</v>
      </c>
    </row>
    <row r="90" s="11" customFormat="1">
      <c r="B90" s="233"/>
      <c r="C90" s="234"/>
      <c r="D90" s="235" t="s">
        <v>173</v>
      </c>
      <c r="E90" s="234"/>
      <c r="F90" s="237" t="s">
        <v>1682</v>
      </c>
      <c r="G90" s="234"/>
      <c r="H90" s="238">
        <v>800.5</v>
      </c>
      <c r="I90" s="239"/>
      <c r="J90" s="234"/>
      <c r="K90" s="234"/>
      <c r="L90" s="240"/>
      <c r="M90" s="241"/>
      <c r="N90" s="242"/>
      <c r="O90" s="242"/>
      <c r="P90" s="242"/>
      <c r="Q90" s="242"/>
      <c r="R90" s="242"/>
      <c r="S90" s="242"/>
      <c r="T90" s="243"/>
      <c r="AT90" s="244" t="s">
        <v>173</v>
      </c>
      <c r="AU90" s="244" t="s">
        <v>83</v>
      </c>
      <c r="AV90" s="11" t="s">
        <v>83</v>
      </c>
      <c r="AW90" s="11" t="s">
        <v>6</v>
      </c>
      <c r="AX90" s="11" t="s">
        <v>24</v>
      </c>
      <c r="AY90" s="244" t="s">
        <v>163</v>
      </c>
    </row>
    <row r="91" s="1" customFormat="1" ht="25.5" customHeight="1">
      <c r="B91" s="46"/>
      <c r="C91" s="221" t="s">
        <v>178</v>
      </c>
      <c r="D91" s="221" t="s">
        <v>166</v>
      </c>
      <c r="E91" s="222" t="s">
        <v>1610</v>
      </c>
      <c r="F91" s="223" t="s">
        <v>1611</v>
      </c>
      <c r="G91" s="224" t="s">
        <v>231</v>
      </c>
      <c r="H91" s="225">
        <v>1593</v>
      </c>
      <c r="I91" s="226"/>
      <c r="J91" s="227">
        <f>ROUND(I91*H91,2)</f>
        <v>0</v>
      </c>
      <c r="K91" s="223" t="s">
        <v>232</v>
      </c>
      <c r="L91" s="72"/>
      <c r="M91" s="228" t="s">
        <v>22</v>
      </c>
      <c r="N91" s="229" t="s">
        <v>45</v>
      </c>
      <c r="O91" s="47"/>
      <c r="P91" s="230">
        <f>O91*H91</f>
        <v>0</v>
      </c>
      <c r="Q91" s="230">
        <v>0.00084000000000000003</v>
      </c>
      <c r="R91" s="230">
        <f>Q91*H91</f>
        <v>1.33812</v>
      </c>
      <c r="S91" s="230">
        <v>0</v>
      </c>
      <c r="T91" s="231">
        <f>S91*H91</f>
        <v>0</v>
      </c>
      <c r="AR91" s="24" t="s">
        <v>183</v>
      </c>
      <c r="AT91" s="24" t="s">
        <v>166</v>
      </c>
      <c r="AU91" s="24" t="s">
        <v>83</v>
      </c>
      <c r="AY91" s="24" t="s">
        <v>163</v>
      </c>
      <c r="BE91" s="232">
        <f>IF(N91="základní",J91,0)</f>
        <v>0</v>
      </c>
      <c r="BF91" s="232">
        <f>IF(N91="snížená",J91,0)</f>
        <v>0</v>
      </c>
      <c r="BG91" s="232">
        <f>IF(N91="zákl. přenesená",J91,0)</f>
        <v>0</v>
      </c>
      <c r="BH91" s="232">
        <f>IF(N91="sníž. přenesená",J91,0)</f>
        <v>0</v>
      </c>
      <c r="BI91" s="232">
        <f>IF(N91="nulová",J91,0)</f>
        <v>0</v>
      </c>
      <c r="BJ91" s="24" t="s">
        <v>24</v>
      </c>
      <c r="BK91" s="232">
        <f>ROUND(I91*H91,2)</f>
        <v>0</v>
      </c>
      <c r="BL91" s="24" t="s">
        <v>183</v>
      </c>
      <c r="BM91" s="24" t="s">
        <v>1683</v>
      </c>
    </row>
    <row r="92" s="1" customFormat="1">
      <c r="B92" s="46"/>
      <c r="C92" s="74"/>
      <c r="D92" s="235" t="s">
        <v>234</v>
      </c>
      <c r="E92" s="74"/>
      <c r="F92" s="259" t="s">
        <v>1326</v>
      </c>
      <c r="G92" s="74"/>
      <c r="H92" s="74"/>
      <c r="I92" s="191"/>
      <c r="J92" s="74"/>
      <c r="K92" s="74"/>
      <c r="L92" s="72"/>
      <c r="M92" s="260"/>
      <c r="N92" s="47"/>
      <c r="O92" s="47"/>
      <c r="P92" s="47"/>
      <c r="Q92" s="47"/>
      <c r="R92" s="47"/>
      <c r="S92" s="47"/>
      <c r="T92" s="95"/>
      <c r="AT92" s="24" t="s">
        <v>234</v>
      </c>
      <c r="AU92" s="24" t="s">
        <v>83</v>
      </c>
    </row>
    <row r="93" s="1" customFormat="1" ht="25.5" customHeight="1">
      <c r="B93" s="46"/>
      <c r="C93" s="221" t="s">
        <v>183</v>
      </c>
      <c r="D93" s="221" t="s">
        <v>166</v>
      </c>
      <c r="E93" s="222" t="s">
        <v>1323</v>
      </c>
      <c r="F93" s="223" t="s">
        <v>1324</v>
      </c>
      <c r="G93" s="224" t="s">
        <v>231</v>
      </c>
      <c r="H93" s="225">
        <v>627</v>
      </c>
      <c r="I93" s="226"/>
      <c r="J93" s="227">
        <f>ROUND(I93*H93,2)</f>
        <v>0</v>
      </c>
      <c r="K93" s="223" t="s">
        <v>232</v>
      </c>
      <c r="L93" s="72"/>
      <c r="M93" s="228" t="s">
        <v>22</v>
      </c>
      <c r="N93" s="229" t="s">
        <v>45</v>
      </c>
      <c r="O93" s="47"/>
      <c r="P93" s="230">
        <f>O93*H93</f>
        <v>0</v>
      </c>
      <c r="Q93" s="230">
        <v>0.00084999999999999995</v>
      </c>
      <c r="R93" s="230">
        <f>Q93*H93</f>
        <v>0.53294999999999992</v>
      </c>
      <c r="S93" s="230">
        <v>0</v>
      </c>
      <c r="T93" s="231">
        <f>S93*H93</f>
        <v>0</v>
      </c>
      <c r="AR93" s="24" t="s">
        <v>183</v>
      </c>
      <c r="AT93" s="24" t="s">
        <v>166</v>
      </c>
      <c r="AU93" s="24" t="s">
        <v>83</v>
      </c>
      <c r="AY93" s="24" t="s">
        <v>163</v>
      </c>
      <c r="BE93" s="232">
        <f>IF(N93="základní",J93,0)</f>
        <v>0</v>
      </c>
      <c r="BF93" s="232">
        <f>IF(N93="snížená",J93,0)</f>
        <v>0</v>
      </c>
      <c r="BG93" s="232">
        <f>IF(N93="zákl. přenesená",J93,0)</f>
        <v>0</v>
      </c>
      <c r="BH93" s="232">
        <f>IF(N93="sníž. přenesená",J93,0)</f>
        <v>0</v>
      </c>
      <c r="BI93" s="232">
        <f>IF(N93="nulová",J93,0)</f>
        <v>0</v>
      </c>
      <c r="BJ93" s="24" t="s">
        <v>24</v>
      </c>
      <c r="BK93" s="232">
        <f>ROUND(I93*H93,2)</f>
        <v>0</v>
      </c>
      <c r="BL93" s="24" t="s">
        <v>183</v>
      </c>
      <c r="BM93" s="24" t="s">
        <v>1684</v>
      </c>
    </row>
    <row r="94" s="1" customFormat="1">
      <c r="B94" s="46"/>
      <c r="C94" s="74"/>
      <c r="D94" s="235" t="s">
        <v>234</v>
      </c>
      <c r="E94" s="74"/>
      <c r="F94" s="259" t="s">
        <v>1326</v>
      </c>
      <c r="G94" s="74"/>
      <c r="H94" s="74"/>
      <c r="I94" s="191"/>
      <c r="J94" s="74"/>
      <c r="K94" s="74"/>
      <c r="L94" s="72"/>
      <c r="M94" s="260"/>
      <c r="N94" s="47"/>
      <c r="O94" s="47"/>
      <c r="P94" s="47"/>
      <c r="Q94" s="47"/>
      <c r="R94" s="47"/>
      <c r="S94" s="47"/>
      <c r="T94" s="95"/>
      <c r="AT94" s="24" t="s">
        <v>234</v>
      </c>
      <c r="AU94" s="24" t="s">
        <v>83</v>
      </c>
    </row>
    <row r="95" s="1" customFormat="1" ht="25.5" customHeight="1">
      <c r="B95" s="46"/>
      <c r="C95" s="221" t="s">
        <v>162</v>
      </c>
      <c r="D95" s="221" t="s">
        <v>166</v>
      </c>
      <c r="E95" s="222" t="s">
        <v>1614</v>
      </c>
      <c r="F95" s="223" t="s">
        <v>1615</v>
      </c>
      <c r="G95" s="224" t="s">
        <v>231</v>
      </c>
      <c r="H95" s="225">
        <v>1593</v>
      </c>
      <c r="I95" s="226"/>
      <c r="J95" s="227">
        <f>ROUND(I95*H95,2)</f>
        <v>0</v>
      </c>
      <c r="K95" s="223" t="s">
        <v>232</v>
      </c>
      <c r="L95" s="72"/>
      <c r="M95" s="228" t="s">
        <v>22</v>
      </c>
      <c r="N95" s="229" t="s">
        <v>45</v>
      </c>
      <c r="O95" s="47"/>
      <c r="P95" s="230">
        <f>O95*H95</f>
        <v>0</v>
      </c>
      <c r="Q95" s="230">
        <v>0</v>
      </c>
      <c r="R95" s="230">
        <f>Q95*H95</f>
        <v>0</v>
      </c>
      <c r="S95" s="230">
        <v>0</v>
      </c>
      <c r="T95" s="231">
        <f>S95*H95</f>
        <v>0</v>
      </c>
      <c r="AR95" s="24" t="s">
        <v>183</v>
      </c>
      <c r="AT95" s="24" t="s">
        <v>166</v>
      </c>
      <c r="AU95" s="24" t="s">
        <v>83</v>
      </c>
      <c r="AY95" s="24" t="s">
        <v>163</v>
      </c>
      <c r="BE95" s="232">
        <f>IF(N95="základní",J95,0)</f>
        <v>0</v>
      </c>
      <c r="BF95" s="232">
        <f>IF(N95="snížená",J95,0)</f>
        <v>0</v>
      </c>
      <c r="BG95" s="232">
        <f>IF(N95="zákl. přenesená",J95,0)</f>
        <v>0</v>
      </c>
      <c r="BH95" s="232">
        <f>IF(N95="sníž. přenesená",J95,0)</f>
        <v>0</v>
      </c>
      <c r="BI95" s="232">
        <f>IF(N95="nulová",J95,0)</f>
        <v>0</v>
      </c>
      <c r="BJ95" s="24" t="s">
        <v>24</v>
      </c>
      <c r="BK95" s="232">
        <f>ROUND(I95*H95,2)</f>
        <v>0</v>
      </c>
      <c r="BL95" s="24" t="s">
        <v>183</v>
      </c>
      <c r="BM95" s="24" t="s">
        <v>1685</v>
      </c>
    </row>
    <row r="96" s="1" customFormat="1" ht="38.25" customHeight="1">
      <c r="B96" s="46"/>
      <c r="C96" s="221" t="s">
        <v>192</v>
      </c>
      <c r="D96" s="221" t="s">
        <v>166</v>
      </c>
      <c r="E96" s="222" t="s">
        <v>1327</v>
      </c>
      <c r="F96" s="223" t="s">
        <v>1328</v>
      </c>
      <c r="G96" s="224" t="s">
        <v>231</v>
      </c>
      <c r="H96" s="225">
        <v>627</v>
      </c>
      <c r="I96" s="226"/>
      <c r="J96" s="227">
        <f>ROUND(I96*H96,2)</f>
        <v>0</v>
      </c>
      <c r="K96" s="223" t="s">
        <v>232</v>
      </c>
      <c r="L96" s="72"/>
      <c r="M96" s="228" t="s">
        <v>22</v>
      </c>
      <c r="N96" s="229" t="s">
        <v>45</v>
      </c>
      <c r="O96" s="47"/>
      <c r="P96" s="230">
        <f>O96*H96</f>
        <v>0</v>
      </c>
      <c r="Q96" s="230">
        <v>0</v>
      </c>
      <c r="R96" s="230">
        <f>Q96*H96</f>
        <v>0</v>
      </c>
      <c r="S96" s="230">
        <v>0</v>
      </c>
      <c r="T96" s="231">
        <f>S96*H96</f>
        <v>0</v>
      </c>
      <c r="AR96" s="24" t="s">
        <v>183</v>
      </c>
      <c r="AT96" s="24" t="s">
        <v>166</v>
      </c>
      <c r="AU96" s="24" t="s">
        <v>83</v>
      </c>
      <c r="AY96" s="24" t="s">
        <v>163</v>
      </c>
      <c r="BE96" s="232">
        <f>IF(N96="základní",J96,0)</f>
        <v>0</v>
      </c>
      <c r="BF96" s="232">
        <f>IF(N96="snížená",J96,0)</f>
        <v>0</v>
      </c>
      <c r="BG96" s="232">
        <f>IF(N96="zákl. přenesená",J96,0)</f>
        <v>0</v>
      </c>
      <c r="BH96" s="232">
        <f>IF(N96="sníž. přenesená",J96,0)</f>
        <v>0</v>
      </c>
      <c r="BI96" s="232">
        <f>IF(N96="nulová",J96,0)</f>
        <v>0</v>
      </c>
      <c r="BJ96" s="24" t="s">
        <v>24</v>
      </c>
      <c r="BK96" s="232">
        <f>ROUND(I96*H96,2)</f>
        <v>0</v>
      </c>
      <c r="BL96" s="24" t="s">
        <v>183</v>
      </c>
      <c r="BM96" s="24" t="s">
        <v>1686</v>
      </c>
    </row>
    <row r="97" s="1" customFormat="1" ht="38.25" customHeight="1">
      <c r="B97" s="46"/>
      <c r="C97" s="221" t="s">
        <v>199</v>
      </c>
      <c r="D97" s="221" t="s">
        <v>166</v>
      </c>
      <c r="E97" s="222" t="s">
        <v>1330</v>
      </c>
      <c r="F97" s="223" t="s">
        <v>1331</v>
      </c>
      <c r="G97" s="224" t="s">
        <v>273</v>
      </c>
      <c r="H97" s="225">
        <v>8005</v>
      </c>
      <c r="I97" s="226"/>
      <c r="J97" s="227">
        <f>ROUND(I97*H97,2)</f>
        <v>0</v>
      </c>
      <c r="K97" s="223" t="s">
        <v>232</v>
      </c>
      <c r="L97" s="72"/>
      <c r="M97" s="228" t="s">
        <v>22</v>
      </c>
      <c r="N97" s="229" t="s">
        <v>45</v>
      </c>
      <c r="O97" s="47"/>
      <c r="P97" s="230">
        <f>O97*H97</f>
        <v>0</v>
      </c>
      <c r="Q97" s="230">
        <v>0</v>
      </c>
      <c r="R97" s="230">
        <f>Q97*H97</f>
        <v>0</v>
      </c>
      <c r="S97" s="230">
        <v>0</v>
      </c>
      <c r="T97" s="231">
        <f>S97*H97</f>
        <v>0</v>
      </c>
      <c r="AR97" s="24" t="s">
        <v>183</v>
      </c>
      <c r="AT97" s="24" t="s">
        <v>166</v>
      </c>
      <c r="AU97" s="24" t="s">
        <v>83</v>
      </c>
      <c r="AY97" s="24" t="s">
        <v>163</v>
      </c>
      <c r="BE97" s="232">
        <f>IF(N97="základní",J97,0)</f>
        <v>0</v>
      </c>
      <c r="BF97" s="232">
        <f>IF(N97="snížená",J97,0)</f>
        <v>0</v>
      </c>
      <c r="BG97" s="232">
        <f>IF(N97="zákl. přenesená",J97,0)</f>
        <v>0</v>
      </c>
      <c r="BH97" s="232">
        <f>IF(N97="sníž. přenesená",J97,0)</f>
        <v>0</v>
      </c>
      <c r="BI97" s="232">
        <f>IF(N97="nulová",J97,0)</f>
        <v>0</v>
      </c>
      <c r="BJ97" s="24" t="s">
        <v>24</v>
      </c>
      <c r="BK97" s="232">
        <f>ROUND(I97*H97,2)</f>
        <v>0</v>
      </c>
      <c r="BL97" s="24" t="s">
        <v>183</v>
      </c>
      <c r="BM97" s="24" t="s">
        <v>1687</v>
      </c>
    </row>
    <row r="98" s="1" customFormat="1">
      <c r="B98" s="46"/>
      <c r="C98" s="74"/>
      <c r="D98" s="235" t="s">
        <v>234</v>
      </c>
      <c r="E98" s="74"/>
      <c r="F98" s="259" t="s">
        <v>1333</v>
      </c>
      <c r="G98" s="74"/>
      <c r="H98" s="74"/>
      <c r="I98" s="191"/>
      <c r="J98" s="74"/>
      <c r="K98" s="74"/>
      <c r="L98" s="72"/>
      <c r="M98" s="260"/>
      <c r="N98" s="47"/>
      <c r="O98" s="47"/>
      <c r="P98" s="47"/>
      <c r="Q98" s="47"/>
      <c r="R98" s="47"/>
      <c r="S98" s="47"/>
      <c r="T98" s="95"/>
      <c r="AT98" s="24" t="s">
        <v>234</v>
      </c>
      <c r="AU98" s="24" t="s">
        <v>83</v>
      </c>
    </row>
    <row r="99" s="11" customFormat="1">
      <c r="B99" s="233"/>
      <c r="C99" s="234"/>
      <c r="D99" s="235" t="s">
        <v>173</v>
      </c>
      <c r="E99" s="234"/>
      <c r="F99" s="237" t="s">
        <v>1688</v>
      </c>
      <c r="G99" s="234"/>
      <c r="H99" s="238">
        <v>8005</v>
      </c>
      <c r="I99" s="239"/>
      <c r="J99" s="234"/>
      <c r="K99" s="234"/>
      <c r="L99" s="240"/>
      <c r="M99" s="241"/>
      <c r="N99" s="242"/>
      <c r="O99" s="242"/>
      <c r="P99" s="242"/>
      <c r="Q99" s="242"/>
      <c r="R99" s="242"/>
      <c r="S99" s="242"/>
      <c r="T99" s="243"/>
      <c r="AT99" s="244" t="s">
        <v>173</v>
      </c>
      <c r="AU99" s="244" t="s">
        <v>83</v>
      </c>
      <c r="AV99" s="11" t="s">
        <v>83</v>
      </c>
      <c r="AW99" s="11" t="s">
        <v>6</v>
      </c>
      <c r="AX99" s="11" t="s">
        <v>24</v>
      </c>
      <c r="AY99" s="244" t="s">
        <v>163</v>
      </c>
    </row>
    <row r="100" s="1" customFormat="1" ht="38.25" customHeight="1">
      <c r="B100" s="46"/>
      <c r="C100" s="221" t="s">
        <v>204</v>
      </c>
      <c r="D100" s="221" t="s">
        <v>166</v>
      </c>
      <c r="E100" s="222" t="s">
        <v>302</v>
      </c>
      <c r="F100" s="223" t="s">
        <v>303</v>
      </c>
      <c r="G100" s="224" t="s">
        <v>273</v>
      </c>
      <c r="H100" s="225">
        <v>1601</v>
      </c>
      <c r="I100" s="226"/>
      <c r="J100" s="227">
        <f>ROUND(I100*H100,2)</f>
        <v>0</v>
      </c>
      <c r="K100" s="223" t="s">
        <v>232</v>
      </c>
      <c r="L100" s="72"/>
      <c r="M100" s="228" t="s">
        <v>22</v>
      </c>
      <c r="N100" s="229" t="s">
        <v>45</v>
      </c>
      <c r="O100" s="47"/>
      <c r="P100" s="230">
        <f>O100*H100</f>
        <v>0</v>
      </c>
      <c r="Q100" s="230">
        <v>0</v>
      </c>
      <c r="R100" s="230">
        <f>Q100*H100</f>
        <v>0</v>
      </c>
      <c r="S100" s="230">
        <v>0</v>
      </c>
      <c r="T100" s="231">
        <f>S100*H100</f>
        <v>0</v>
      </c>
      <c r="AR100" s="24" t="s">
        <v>183</v>
      </c>
      <c r="AT100" s="24" t="s">
        <v>166</v>
      </c>
      <c r="AU100" s="24" t="s">
        <v>83</v>
      </c>
      <c r="AY100" s="24" t="s">
        <v>163</v>
      </c>
      <c r="BE100" s="232">
        <f>IF(N100="základní",J100,0)</f>
        <v>0</v>
      </c>
      <c r="BF100" s="232">
        <f>IF(N100="snížená",J100,0)</f>
        <v>0</v>
      </c>
      <c r="BG100" s="232">
        <f>IF(N100="zákl. přenesená",J100,0)</f>
        <v>0</v>
      </c>
      <c r="BH100" s="232">
        <f>IF(N100="sníž. přenesená",J100,0)</f>
        <v>0</v>
      </c>
      <c r="BI100" s="232">
        <f>IF(N100="nulová",J100,0)</f>
        <v>0</v>
      </c>
      <c r="BJ100" s="24" t="s">
        <v>24</v>
      </c>
      <c r="BK100" s="232">
        <f>ROUND(I100*H100,2)</f>
        <v>0</v>
      </c>
      <c r="BL100" s="24" t="s">
        <v>183</v>
      </c>
      <c r="BM100" s="24" t="s">
        <v>1689</v>
      </c>
    </row>
    <row r="101" s="1" customFormat="1">
      <c r="B101" s="46"/>
      <c r="C101" s="74"/>
      <c r="D101" s="235" t="s">
        <v>234</v>
      </c>
      <c r="E101" s="74"/>
      <c r="F101" s="259" t="s">
        <v>298</v>
      </c>
      <c r="G101" s="74"/>
      <c r="H101" s="74"/>
      <c r="I101" s="191"/>
      <c r="J101" s="74"/>
      <c r="K101" s="74"/>
      <c r="L101" s="72"/>
      <c r="M101" s="260"/>
      <c r="N101" s="47"/>
      <c r="O101" s="47"/>
      <c r="P101" s="47"/>
      <c r="Q101" s="47"/>
      <c r="R101" s="47"/>
      <c r="S101" s="47"/>
      <c r="T101" s="95"/>
      <c r="AT101" s="24" t="s">
        <v>234</v>
      </c>
      <c r="AU101" s="24" t="s">
        <v>83</v>
      </c>
    </row>
    <row r="102" s="1" customFormat="1" ht="51" customHeight="1">
      <c r="B102" s="46"/>
      <c r="C102" s="221" t="s">
        <v>213</v>
      </c>
      <c r="D102" s="221" t="s">
        <v>166</v>
      </c>
      <c r="E102" s="222" t="s">
        <v>307</v>
      </c>
      <c r="F102" s="223" t="s">
        <v>308</v>
      </c>
      <c r="G102" s="224" t="s">
        <v>273</v>
      </c>
      <c r="H102" s="225">
        <v>16010</v>
      </c>
      <c r="I102" s="226"/>
      <c r="J102" s="227">
        <f>ROUND(I102*H102,2)</f>
        <v>0</v>
      </c>
      <c r="K102" s="223" t="s">
        <v>232</v>
      </c>
      <c r="L102" s="72"/>
      <c r="M102" s="228" t="s">
        <v>22</v>
      </c>
      <c r="N102" s="229" t="s">
        <v>45</v>
      </c>
      <c r="O102" s="47"/>
      <c r="P102" s="230">
        <f>O102*H102</f>
        <v>0</v>
      </c>
      <c r="Q102" s="230">
        <v>0</v>
      </c>
      <c r="R102" s="230">
        <f>Q102*H102</f>
        <v>0</v>
      </c>
      <c r="S102" s="230">
        <v>0</v>
      </c>
      <c r="T102" s="231">
        <f>S102*H102</f>
        <v>0</v>
      </c>
      <c r="AR102" s="24" t="s">
        <v>183</v>
      </c>
      <c r="AT102" s="24" t="s">
        <v>166</v>
      </c>
      <c r="AU102" s="24" t="s">
        <v>83</v>
      </c>
      <c r="AY102" s="24" t="s">
        <v>163</v>
      </c>
      <c r="BE102" s="232">
        <f>IF(N102="základní",J102,0)</f>
        <v>0</v>
      </c>
      <c r="BF102" s="232">
        <f>IF(N102="snížená",J102,0)</f>
        <v>0</v>
      </c>
      <c r="BG102" s="232">
        <f>IF(N102="zákl. přenesená",J102,0)</f>
        <v>0</v>
      </c>
      <c r="BH102" s="232">
        <f>IF(N102="sníž. přenesená",J102,0)</f>
        <v>0</v>
      </c>
      <c r="BI102" s="232">
        <f>IF(N102="nulová",J102,0)</f>
        <v>0</v>
      </c>
      <c r="BJ102" s="24" t="s">
        <v>24</v>
      </c>
      <c r="BK102" s="232">
        <f>ROUND(I102*H102,2)</f>
        <v>0</v>
      </c>
      <c r="BL102" s="24" t="s">
        <v>183</v>
      </c>
      <c r="BM102" s="24" t="s">
        <v>1690</v>
      </c>
    </row>
    <row r="103" s="1" customFormat="1">
      <c r="B103" s="46"/>
      <c r="C103" s="74"/>
      <c r="D103" s="235" t="s">
        <v>234</v>
      </c>
      <c r="E103" s="74"/>
      <c r="F103" s="259" t="s">
        <v>298</v>
      </c>
      <c r="G103" s="74"/>
      <c r="H103" s="74"/>
      <c r="I103" s="191"/>
      <c r="J103" s="74"/>
      <c r="K103" s="74"/>
      <c r="L103" s="72"/>
      <c r="M103" s="260"/>
      <c r="N103" s="47"/>
      <c r="O103" s="47"/>
      <c r="P103" s="47"/>
      <c r="Q103" s="47"/>
      <c r="R103" s="47"/>
      <c r="S103" s="47"/>
      <c r="T103" s="95"/>
      <c r="AT103" s="24" t="s">
        <v>234</v>
      </c>
      <c r="AU103" s="24" t="s">
        <v>83</v>
      </c>
    </row>
    <row r="104" s="11" customFormat="1">
      <c r="B104" s="233"/>
      <c r="C104" s="234"/>
      <c r="D104" s="235" t="s">
        <v>173</v>
      </c>
      <c r="E104" s="234"/>
      <c r="F104" s="237" t="s">
        <v>1691</v>
      </c>
      <c r="G104" s="234"/>
      <c r="H104" s="238">
        <v>16010</v>
      </c>
      <c r="I104" s="239"/>
      <c r="J104" s="234"/>
      <c r="K104" s="234"/>
      <c r="L104" s="240"/>
      <c r="M104" s="241"/>
      <c r="N104" s="242"/>
      <c r="O104" s="242"/>
      <c r="P104" s="242"/>
      <c r="Q104" s="242"/>
      <c r="R104" s="242"/>
      <c r="S104" s="242"/>
      <c r="T104" s="243"/>
      <c r="AT104" s="244" t="s">
        <v>173</v>
      </c>
      <c r="AU104" s="244" t="s">
        <v>83</v>
      </c>
      <c r="AV104" s="11" t="s">
        <v>83</v>
      </c>
      <c r="AW104" s="11" t="s">
        <v>6</v>
      </c>
      <c r="AX104" s="11" t="s">
        <v>24</v>
      </c>
      <c r="AY104" s="244" t="s">
        <v>163</v>
      </c>
    </row>
    <row r="105" s="1" customFormat="1" ht="16.5" customHeight="1">
      <c r="B105" s="46"/>
      <c r="C105" s="221" t="s">
        <v>29</v>
      </c>
      <c r="D105" s="221" t="s">
        <v>166</v>
      </c>
      <c r="E105" s="222" t="s">
        <v>318</v>
      </c>
      <c r="F105" s="223" t="s">
        <v>319</v>
      </c>
      <c r="G105" s="224" t="s">
        <v>273</v>
      </c>
      <c r="H105" s="225">
        <v>1601</v>
      </c>
      <c r="I105" s="226"/>
      <c r="J105" s="227">
        <f>ROUND(I105*H105,2)</f>
        <v>0</v>
      </c>
      <c r="K105" s="223" t="s">
        <v>232</v>
      </c>
      <c r="L105" s="72"/>
      <c r="M105" s="228" t="s">
        <v>22</v>
      </c>
      <c r="N105" s="229" t="s">
        <v>45</v>
      </c>
      <c r="O105" s="47"/>
      <c r="P105" s="230">
        <f>O105*H105</f>
        <v>0</v>
      </c>
      <c r="Q105" s="230">
        <v>0</v>
      </c>
      <c r="R105" s="230">
        <f>Q105*H105</f>
        <v>0</v>
      </c>
      <c r="S105" s="230">
        <v>0</v>
      </c>
      <c r="T105" s="231">
        <f>S105*H105</f>
        <v>0</v>
      </c>
      <c r="AR105" s="24" t="s">
        <v>183</v>
      </c>
      <c r="AT105" s="24" t="s">
        <v>166</v>
      </c>
      <c r="AU105" s="24" t="s">
        <v>83</v>
      </c>
      <c r="AY105" s="24" t="s">
        <v>163</v>
      </c>
      <c r="BE105" s="232">
        <f>IF(N105="základní",J105,0)</f>
        <v>0</v>
      </c>
      <c r="BF105" s="232">
        <f>IF(N105="snížená",J105,0)</f>
        <v>0</v>
      </c>
      <c r="BG105" s="232">
        <f>IF(N105="zákl. přenesená",J105,0)</f>
        <v>0</v>
      </c>
      <c r="BH105" s="232">
        <f>IF(N105="sníž. přenesená",J105,0)</f>
        <v>0</v>
      </c>
      <c r="BI105" s="232">
        <f>IF(N105="nulová",J105,0)</f>
        <v>0</v>
      </c>
      <c r="BJ105" s="24" t="s">
        <v>24</v>
      </c>
      <c r="BK105" s="232">
        <f>ROUND(I105*H105,2)</f>
        <v>0</v>
      </c>
      <c r="BL105" s="24" t="s">
        <v>183</v>
      </c>
      <c r="BM105" s="24" t="s">
        <v>1692</v>
      </c>
    </row>
    <row r="106" s="1" customFormat="1">
      <c r="B106" s="46"/>
      <c r="C106" s="74"/>
      <c r="D106" s="235" t="s">
        <v>234</v>
      </c>
      <c r="E106" s="74"/>
      <c r="F106" s="259" t="s">
        <v>321</v>
      </c>
      <c r="G106" s="74"/>
      <c r="H106" s="74"/>
      <c r="I106" s="191"/>
      <c r="J106" s="74"/>
      <c r="K106" s="74"/>
      <c r="L106" s="72"/>
      <c r="M106" s="260"/>
      <c r="N106" s="47"/>
      <c r="O106" s="47"/>
      <c r="P106" s="47"/>
      <c r="Q106" s="47"/>
      <c r="R106" s="47"/>
      <c r="S106" s="47"/>
      <c r="T106" s="95"/>
      <c r="AT106" s="24" t="s">
        <v>234</v>
      </c>
      <c r="AU106" s="24" t="s">
        <v>83</v>
      </c>
    </row>
    <row r="107" s="1" customFormat="1" ht="16.5" customHeight="1">
      <c r="B107" s="46"/>
      <c r="C107" s="221" t="s">
        <v>282</v>
      </c>
      <c r="D107" s="221" t="s">
        <v>166</v>
      </c>
      <c r="E107" s="222" t="s">
        <v>325</v>
      </c>
      <c r="F107" s="223" t="s">
        <v>326</v>
      </c>
      <c r="G107" s="224" t="s">
        <v>327</v>
      </c>
      <c r="H107" s="225">
        <v>3041.9000000000001</v>
      </c>
      <c r="I107" s="226"/>
      <c r="J107" s="227">
        <f>ROUND(I107*H107,2)</f>
        <v>0</v>
      </c>
      <c r="K107" s="223" t="s">
        <v>232</v>
      </c>
      <c r="L107" s="72"/>
      <c r="M107" s="228" t="s">
        <v>22</v>
      </c>
      <c r="N107" s="229" t="s">
        <v>45</v>
      </c>
      <c r="O107" s="47"/>
      <c r="P107" s="230">
        <f>O107*H107</f>
        <v>0</v>
      </c>
      <c r="Q107" s="230">
        <v>0</v>
      </c>
      <c r="R107" s="230">
        <f>Q107*H107</f>
        <v>0</v>
      </c>
      <c r="S107" s="230">
        <v>0</v>
      </c>
      <c r="T107" s="231">
        <f>S107*H107</f>
        <v>0</v>
      </c>
      <c r="AR107" s="24" t="s">
        <v>183</v>
      </c>
      <c r="AT107" s="24" t="s">
        <v>166</v>
      </c>
      <c r="AU107" s="24" t="s">
        <v>83</v>
      </c>
      <c r="AY107" s="24" t="s">
        <v>163</v>
      </c>
      <c r="BE107" s="232">
        <f>IF(N107="základní",J107,0)</f>
        <v>0</v>
      </c>
      <c r="BF107" s="232">
        <f>IF(N107="snížená",J107,0)</f>
        <v>0</v>
      </c>
      <c r="BG107" s="232">
        <f>IF(N107="zákl. přenesená",J107,0)</f>
        <v>0</v>
      </c>
      <c r="BH107" s="232">
        <f>IF(N107="sníž. přenesená",J107,0)</f>
        <v>0</v>
      </c>
      <c r="BI107" s="232">
        <f>IF(N107="nulová",J107,0)</f>
        <v>0</v>
      </c>
      <c r="BJ107" s="24" t="s">
        <v>24</v>
      </c>
      <c r="BK107" s="232">
        <f>ROUND(I107*H107,2)</f>
        <v>0</v>
      </c>
      <c r="BL107" s="24" t="s">
        <v>183</v>
      </c>
      <c r="BM107" s="24" t="s">
        <v>1693</v>
      </c>
    </row>
    <row r="108" s="1" customFormat="1">
      <c r="B108" s="46"/>
      <c r="C108" s="74"/>
      <c r="D108" s="235" t="s">
        <v>234</v>
      </c>
      <c r="E108" s="74"/>
      <c r="F108" s="259" t="s">
        <v>321</v>
      </c>
      <c r="G108" s="74"/>
      <c r="H108" s="74"/>
      <c r="I108" s="191"/>
      <c r="J108" s="74"/>
      <c r="K108" s="74"/>
      <c r="L108" s="72"/>
      <c r="M108" s="260"/>
      <c r="N108" s="47"/>
      <c r="O108" s="47"/>
      <c r="P108" s="47"/>
      <c r="Q108" s="47"/>
      <c r="R108" s="47"/>
      <c r="S108" s="47"/>
      <c r="T108" s="95"/>
      <c r="AT108" s="24" t="s">
        <v>234</v>
      </c>
      <c r="AU108" s="24" t="s">
        <v>83</v>
      </c>
    </row>
    <row r="109" s="11" customFormat="1">
      <c r="B109" s="233"/>
      <c r="C109" s="234"/>
      <c r="D109" s="235" t="s">
        <v>173</v>
      </c>
      <c r="E109" s="234"/>
      <c r="F109" s="237" t="s">
        <v>1694</v>
      </c>
      <c r="G109" s="234"/>
      <c r="H109" s="238">
        <v>3041.9000000000001</v>
      </c>
      <c r="I109" s="239"/>
      <c r="J109" s="234"/>
      <c r="K109" s="234"/>
      <c r="L109" s="240"/>
      <c r="M109" s="241"/>
      <c r="N109" s="242"/>
      <c r="O109" s="242"/>
      <c r="P109" s="242"/>
      <c r="Q109" s="242"/>
      <c r="R109" s="242"/>
      <c r="S109" s="242"/>
      <c r="T109" s="243"/>
      <c r="AT109" s="244" t="s">
        <v>173</v>
      </c>
      <c r="AU109" s="244" t="s">
        <v>83</v>
      </c>
      <c r="AV109" s="11" t="s">
        <v>83</v>
      </c>
      <c r="AW109" s="11" t="s">
        <v>6</v>
      </c>
      <c r="AX109" s="11" t="s">
        <v>24</v>
      </c>
      <c r="AY109" s="244" t="s">
        <v>163</v>
      </c>
    </row>
    <row r="110" s="1" customFormat="1" ht="25.5" customHeight="1">
      <c r="B110" s="46"/>
      <c r="C110" s="221" t="s">
        <v>286</v>
      </c>
      <c r="D110" s="221" t="s">
        <v>166</v>
      </c>
      <c r="E110" s="222" t="s">
        <v>1340</v>
      </c>
      <c r="F110" s="223" t="s">
        <v>1341</v>
      </c>
      <c r="G110" s="224" t="s">
        <v>273</v>
      </c>
      <c r="H110" s="225">
        <v>1109</v>
      </c>
      <c r="I110" s="226"/>
      <c r="J110" s="227">
        <f>ROUND(I110*H110,2)</f>
        <v>0</v>
      </c>
      <c r="K110" s="223" t="s">
        <v>232</v>
      </c>
      <c r="L110" s="72"/>
      <c r="M110" s="228" t="s">
        <v>22</v>
      </c>
      <c r="N110" s="229" t="s">
        <v>45</v>
      </c>
      <c r="O110" s="47"/>
      <c r="P110" s="230">
        <f>O110*H110</f>
        <v>0</v>
      </c>
      <c r="Q110" s="230">
        <v>0</v>
      </c>
      <c r="R110" s="230">
        <f>Q110*H110</f>
        <v>0</v>
      </c>
      <c r="S110" s="230">
        <v>0</v>
      </c>
      <c r="T110" s="231">
        <f>S110*H110</f>
        <v>0</v>
      </c>
      <c r="AR110" s="24" t="s">
        <v>183</v>
      </c>
      <c r="AT110" s="24" t="s">
        <v>166</v>
      </c>
      <c r="AU110" s="24" t="s">
        <v>83</v>
      </c>
      <c r="AY110" s="24" t="s">
        <v>163</v>
      </c>
      <c r="BE110" s="232">
        <f>IF(N110="základní",J110,0)</f>
        <v>0</v>
      </c>
      <c r="BF110" s="232">
        <f>IF(N110="snížená",J110,0)</f>
        <v>0</v>
      </c>
      <c r="BG110" s="232">
        <f>IF(N110="zákl. přenesená",J110,0)</f>
        <v>0</v>
      </c>
      <c r="BH110" s="232">
        <f>IF(N110="sníž. přenesená",J110,0)</f>
        <v>0</v>
      </c>
      <c r="BI110" s="232">
        <f>IF(N110="nulová",J110,0)</f>
        <v>0</v>
      </c>
      <c r="BJ110" s="24" t="s">
        <v>24</v>
      </c>
      <c r="BK110" s="232">
        <f>ROUND(I110*H110,2)</f>
        <v>0</v>
      </c>
      <c r="BL110" s="24" t="s">
        <v>183</v>
      </c>
      <c r="BM110" s="24" t="s">
        <v>1695</v>
      </c>
    </row>
    <row r="111" s="1" customFormat="1">
      <c r="B111" s="46"/>
      <c r="C111" s="74"/>
      <c r="D111" s="235" t="s">
        <v>234</v>
      </c>
      <c r="E111" s="74"/>
      <c r="F111" s="259" t="s">
        <v>1343</v>
      </c>
      <c r="G111" s="74"/>
      <c r="H111" s="74"/>
      <c r="I111" s="191"/>
      <c r="J111" s="74"/>
      <c r="K111" s="74"/>
      <c r="L111" s="72"/>
      <c r="M111" s="260"/>
      <c r="N111" s="47"/>
      <c r="O111" s="47"/>
      <c r="P111" s="47"/>
      <c r="Q111" s="47"/>
      <c r="R111" s="47"/>
      <c r="S111" s="47"/>
      <c r="T111" s="95"/>
      <c r="AT111" s="24" t="s">
        <v>234</v>
      </c>
      <c r="AU111" s="24" t="s">
        <v>83</v>
      </c>
    </row>
    <row r="112" s="1" customFormat="1" ht="16.5" customHeight="1">
      <c r="B112" s="46"/>
      <c r="C112" s="272" t="s">
        <v>291</v>
      </c>
      <c r="D112" s="272" t="s">
        <v>344</v>
      </c>
      <c r="E112" s="273" t="s">
        <v>1344</v>
      </c>
      <c r="F112" s="274" t="s">
        <v>1345</v>
      </c>
      <c r="G112" s="275" t="s">
        <v>327</v>
      </c>
      <c r="H112" s="276">
        <v>2328.9000000000001</v>
      </c>
      <c r="I112" s="277"/>
      <c r="J112" s="278">
        <f>ROUND(I112*H112,2)</f>
        <v>0</v>
      </c>
      <c r="K112" s="274" t="s">
        <v>232</v>
      </c>
      <c r="L112" s="279"/>
      <c r="M112" s="280" t="s">
        <v>22</v>
      </c>
      <c r="N112" s="281" t="s">
        <v>45</v>
      </c>
      <c r="O112" s="47"/>
      <c r="P112" s="230">
        <f>O112*H112</f>
        <v>0</v>
      </c>
      <c r="Q112" s="230">
        <v>0</v>
      </c>
      <c r="R112" s="230">
        <f>Q112*H112</f>
        <v>0</v>
      </c>
      <c r="S112" s="230">
        <v>0</v>
      </c>
      <c r="T112" s="231">
        <f>S112*H112</f>
        <v>0</v>
      </c>
      <c r="AR112" s="24" t="s">
        <v>204</v>
      </c>
      <c r="AT112" s="24" t="s">
        <v>344</v>
      </c>
      <c r="AU112" s="24" t="s">
        <v>83</v>
      </c>
      <c r="AY112" s="24" t="s">
        <v>163</v>
      </c>
      <c r="BE112" s="232">
        <f>IF(N112="základní",J112,0)</f>
        <v>0</v>
      </c>
      <c r="BF112" s="232">
        <f>IF(N112="snížená",J112,0)</f>
        <v>0</v>
      </c>
      <c r="BG112" s="232">
        <f>IF(N112="zákl. přenesená",J112,0)</f>
        <v>0</v>
      </c>
      <c r="BH112" s="232">
        <f>IF(N112="sníž. přenesená",J112,0)</f>
        <v>0</v>
      </c>
      <c r="BI112" s="232">
        <f>IF(N112="nulová",J112,0)</f>
        <v>0</v>
      </c>
      <c r="BJ112" s="24" t="s">
        <v>24</v>
      </c>
      <c r="BK112" s="232">
        <f>ROUND(I112*H112,2)</f>
        <v>0</v>
      </c>
      <c r="BL112" s="24" t="s">
        <v>183</v>
      </c>
      <c r="BM112" s="24" t="s">
        <v>1696</v>
      </c>
    </row>
    <row r="113" s="1" customFormat="1">
      <c r="B113" s="46"/>
      <c r="C113" s="74"/>
      <c r="D113" s="235" t="s">
        <v>993</v>
      </c>
      <c r="E113" s="74"/>
      <c r="F113" s="259" t="s">
        <v>1347</v>
      </c>
      <c r="G113" s="74"/>
      <c r="H113" s="74"/>
      <c r="I113" s="191"/>
      <c r="J113" s="74"/>
      <c r="K113" s="74"/>
      <c r="L113" s="72"/>
      <c r="M113" s="260"/>
      <c r="N113" s="47"/>
      <c r="O113" s="47"/>
      <c r="P113" s="47"/>
      <c r="Q113" s="47"/>
      <c r="R113" s="47"/>
      <c r="S113" s="47"/>
      <c r="T113" s="95"/>
      <c r="AT113" s="24" t="s">
        <v>993</v>
      </c>
      <c r="AU113" s="24" t="s">
        <v>83</v>
      </c>
    </row>
    <row r="114" s="11" customFormat="1">
      <c r="B114" s="233"/>
      <c r="C114" s="234"/>
      <c r="D114" s="235" t="s">
        <v>173</v>
      </c>
      <c r="E114" s="234"/>
      <c r="F114" s="237" t="s">
        <v>1697</v>
      </c>
      <c r="G114" s="234"/>
      <c r="H114" s="238">
        <v>2328.9000000000001</v>
      </c>
      <c r="I114" s="239"/>
      <c r="J114" s="234"/>
      <c r="K114" s="234"/>
      <c r="L114" s="240"/>
      <c r="M114" s="241"/>
      <c r="N114" s="242"/>
      <c r="O114" s="242"/>
      <c r="P114" s="242"/>
      <c r="Q114" s="242"/>
      <c r="R114" s="242"/>
      <c r="S114" s="242"/>
      <c r="T114" s="243"/>
      <c r="AT114" s="244" t="s">
        <v>173</v>
      </c>
      <c r="AU114" s="244" t="s">
        <v>83</v>
      </c>
      <c r="AV114" s="11" t="s">
        <v>83</v>
      </c>
      <c r="AW114" s="11" t="s">
        <v>6</v>
      </c>
      <c r="AX114" s="11" t="s">
        <v>24</v>
      </c>
      <c r="AY114" s="244" t="s">
        <v>163</v>
      </c>
    </row>
    <row r="115" s="1" customFormat="1" ht="38.25" customHeight="1">
      <c r="B115" s="46"/>
      <c r="C115" s="221" t="s">
        <v>294</v>
      </c>
      <c r="D115" s="221" t="s">
        <v>166</v>
      </c>
      <c r="E115" s="222" t="s">
        <v>1350</v>
      </c>
      <c r="F115" s="223" t="s">
        <v>1351</v>
      </c>
      <c r="G115" s="224" t="s">
        <v>273</v>
      </c>
      <c r="H115" s="225">
        <v>293</v>
      </c>
      <c r="I115" s="226"/>
      <c r="J115" s="227">
        <f>ROUND(I115*H115,2)</f>
        <v>0</v>
      </c>
      <c r="K115" s="223" t="s">
        <v>232</v>
      </c>
      <c r="L115" s="72"/>
      <c r="M115" s="228" t="s">
        <v>22</v>
      </c>
      <c r="N115" s="229" t="s">
        <v>45</v>
      </c>
      <c r="O115" s="47"/>
      <c r="P115" s="230">
        <f>O115*H115</f>
        <v>0</v>
      </c>
      <c r="Q115" s="230">
        <v>0</v>
      </c>
      <c r="R115" s="230">
        <f>Q115*H115</f>
        <v>0</v>
      </c>
      <c r="S115" s="230">
        <v>0</v>
      </c>
      <c r="T115" s="231">
        <f>S115*H115</f>
        <v>0</v>
      </c>
      <c r="AR115" s="24" t="s">
        <v>183</v>
      </c>
      <c r="AT115" s="24" t="s">
        <v>166</v>
      </c>
      <c r="AU115" s="24" t="s">
        <v>83</v>
      </c>
      <c r="AY115" s="24" t="s">
        <v>163</v>
      </c>
      <c r="BE115" s="232">
        <f>IF(N115="základní",J115,0)</f>
        <v>0</v>
      </c>
      <c r="BF115" s="232">
        <f>IF(N115="snížená",J115,0)</f>
        <v>0</v>
      </c>
      <c r="BG115" s="232">
        <f>IF(N115="zákl. přenesená",J115,0)</f>
        <v>0</v>
      </c>
      <c r="BH115" s="232">
        <f>IF(N115="sníž. přenesená",J115,0)</f>
        <v>0</v>
      </c>
      <c r="BI115" s="232">
        <f>IF(N115="nulová",J115,0)</f>
        <v>0</v>
      </c>
      <c r="BJ115" s="24" t="s">
        <v>24</v>
      </c>
      <c r="BK115" s="232">
        <f>ROUND(I115*H115,2)</f>
        <v>0</v>
      </c>
      <c r="BL115" s="24" t="s">
        <v>183</v>
      </c>
      <c r="BM115" s="24" t="s">
        <v>1698</v>
      </c>
    </row>
    <row r="116" s="1" customFormat="1">
      <c r="B116" s="46"/>
      <c r="C116" s="74"/>
      <c r="D116" s="235" t="s">
        <v>234</v>
      </c>
      <c r="E116" s="74"/>
      <c r="F116" s="259" t="s">
        <v>1353</v>
      </c>
      <c r="G116" s="74"/>
      <c r="H116" s="74"/>
      <c r="I116" s="191"/>
      <c r="J116" s="74"/>
      <c r="K116" s="74"/>
      <c r="L116" s="72"/>
      <c r="M116" s="260"/>
      <c r="N116" s="47"/>
      <c r="O116" s="47"/>
      <c r="P116" s="47"/>
      <c r="Q116" s="47"/>
      <c r="R116" s="47"/>
      <c r="S116" s="47"/>
      <c r="T116" s="95"/>
      <c r="AT116" s="24" t="s">
        <v>234</v>
      </c>
      <c r="AU116" s="24" t="s">
        <v>83</v>
      </c>
    </row>
    <row r="117" s="1" customFormat="1" ht="16.5" customHeight="1">
      <c r="B117" s="46"/>
      <c r="C117" s="272" t="s">
        <v>10</v>
      </c>
      <c r="D117" s="272" t="s">
        <v>344</v>
      </c>
      <c r="E117" s="273" t="s">
        <v>1354</v>
      </c>
      <c r="F117" s="274" t="s">
        <v>1355</v>
      </c>
      <c r="G117" s="275" t="s">
        <v>327</v>
      </c>
      <c r="H117" s="276">
        <v>556.70000000000005</v>
      </c>
      <c r="I117" s="277"/>
      <c r="J117" s="278">
        <f>ROUND(I117*H117,2)</f>
        <v>0</v>
      </c>
      <c r="K117" s="274" t="s">
        <v>232</v>
      </c>
      <c r="L117" s="279"/>
      <c r="M117" s="280" t="s">
        <v>22</v>
      </c>
      <c r="N117" s="281" t="s">
        <v>45</v>
      </c>
      <c r="O117" s="47"/>
      <c r="P117" s="230">
        <f>O117*H117</f>
        <v>0</v>
      </c>
      <c r="Q117" s="230">
        <v>1</v>
      </c>
      <c r="R117" s="230">
        <f>Q117*H117</f>
        <v>556.70000000000005</v>
      </c>
      <c r="S117" s="230">
        <v>0</v>
      </c>
      <c r="T117" s="231">
        <f>S117*H117</f>
        <v>0</v>
      </c>
      <c r="AR117" s="24" t="s">
        <v>204</v>
      </c>
      <c r="AT117" s="24" t="s">
        <v>344</v>
      </c>
      <c r="AU117" s="24" t="s">
        <v>83</v>
      </c>
      <c r="AY117" s="24" t="s">
        <v>163</v>
      </c>
      <c r="BE117" s="232">
        <f>IF(N117="základní",J117,0)</f>
        <v>0</v>
      </c>
      <c r="BF117" s="232">
        <f>IF(N117="snížená",J117,0)</f>
        <v>0</v>
      </c>
      <c r="BG117" s="232">
        <f>IF(N117="zákl. přenesená",J117,0)</f>
        <v>0</v>
      </c>
      <c r="BH117" s="232">
        <f>IF(N117="sníž. přenesená",J117,0)</f>
        <v>0</v>
      </c>
      <c r="BI117" s="232">
        <f>IF(N117="nulová",J117,0)</f>
        <v>0</v>
      </c>
      <c r="BJ117" s="24" t="s">
        <v>24</v>
      </c>
      <c r="BK117" s="232">
        <f>ROUND(I117*H117,2)</f>
        <v>0</v>
      </c>
      <c r="BL117" s="24" t="s">
        <v>183</v>
      </c>
      <c r="BM117" s="24" t="s">
        <v>1699</v>
      </c>
    </row>
    <row r="118" s="11" customFormat="1">
      <c r="B118" s="233"/>
      <c r="C118" s="234"/>
      <c r="D118" s="235" t="s">
        <v>173</v>
      </c>
      <c r="E118" s="234"/>
      <c r="F118" s="237" t="s">
        <v>1700</v>
      </c>
      <c r="G118" s="234"/>
      <c r="H118" s="238">
        <v>556.70000000000005</v>
      </c>
      <c r="I118" s="239"/>
      <c r="J118" s="234"/>
      <c r="K118" s="234"/>
      <c r="L118" s="240"/>
      <c r="M118" s="241"/>
      <c r="N118" s="242"/>
      <c r="O118" s="242"/>
      <c r="P118" s="242"/>
      <c r="Q118" s="242"/>
      <c r="R118" s="242"/>
      <c r="S118" s="242"/>
      <c r="T118" s="243"/>
      <c r="AT118" s="244" t="s">
        <v>173</v>
      </c>
      <c r="AU118" s="244" t="s">
        <v>83</v>
      </c>
      <c r="AV118" s="11" t="s">
        <v>83</v>
      </c>
      <c r="AW118" s="11" t="s">
        <v>6</v>
      </c>
      <c r="AX118" s="11" t="s">
        <v>24</v>
      </c>
      <c r="AY118" s="244" t="s">
        <v>163</v>
      </c>
    </row>
    <row r="119" s="10" customFormat="1" ht="29.88" customHeight="1">
      <c r="B119" s="205"/>
      <c r="C119" s="206"/>
      <c r="D119" s="207" t="s">
        <v>73</v>
      </c>
      <c r="E119" s="219" t="s">
        <v>178</v>
      </c>
      <c r="F119" s="219" t="s">
        <v>933</v>
      </c>
      <c r="G119" s="206"/>
      <c r="H119" s="206"/>
      <c r="I119" s="209"/>
      <c r="J119" s="220">
        <f>BK119</f>
        <v>0</v>
      </c>
      <c r="K119" s="206"/>
      <c r="L119" s="211"/>
      <c r="M119" s="212"/>
      <c r="N119" s="213"/>
      <c r="O119" s="213"/>
      <c r="P119" s="214">
        <f>SUM(P120:P122)</f>
        <v>0</v>
      </c>
      <c r="Q119" s="213"/>
      <c r="R119" s="214">
        <f>SUM(R120:R122)</f>
        <v>0</v>
      </c>
      <c r="S119" s="213"/>
      <c r="T119" s="215">
        <f>SUM(T120:T122)</f>
        <v>0</v>
      </c>
      <c r="AR119" s="216" t="s">
        <v>24</v>
      </c>
      <c r="AT119" s="217" t="s">
        <v>73</v>
      </c>
      <c r="AU119" s="217" t="s">
        <v>24</v>
      </c>
      <c r="AY119" s="216" t="s">
        <v>163</v>
      </c>
      <c r="BK119" s="218">
        <f>SUM(BK120:BK122)</f>
        <v>0</v>
      </c>
    </row>
    <row r="120" s="1" customFormat="1" ht="16.5" customHeight="1">
      <c r="B120" s="46"/>
      <c r="C120" s="221" t="s">
        <v>306</v>
      </c>
      <c r="D120" s="221" t="s">
        <v>166</v>
      </c>
      <c r="E120" s="222" t="s">
        <v>1359</v>
      </c>
      <c r="F120" s="223" t="s">
        <v>1360</v>
      </c>
      <c r="G120" s="224" t="s">
        <v>261</v>
      </c>
      <c r="H120" s="225">
        <v>851.00999999999999</v>
      </c>
      <c r="I120" s="226"/>
      <c r="J120" s="227">
        <f>ROUND(I120*H120,2)</f>
        <v>0</v>
      </c>
      <c r="K120" s="223" t="s">
        <v>232</v>
      </c>
      <c r="L120" s="72"/>
      <c r="M120" s="228" t="s">
        <v>22</v>
      </c>
      <c r="N120" s="229" t="s">
        <v>45</v>
      </c>
      <c r="O120" s="47"/>
      <c r="P120" s="230">
        <f>O120*H120</f>
        <v>0</v>
      </c>
      <c r="Q120" s="230">
        <v>0</v>
      </c>
      <c r="R120" s="230">
        <f>Q120*H120</f>
        <v>0</v>
      </c>
      <c r="S120" s="230">
        <v>0</v>
      </c>
      <c r="T120" s="231">
        <f>S120*H120</f>
        <v>0</v>
      </c>
      <c r="AR120" s="24" t="s">
        <v>183</v>
      </c>
      <c r="AT120" s="24" t="s">
        <v>166</v>
      </c>
      <c r="AU120" s="24" t="s">
        <v>83</v>
      </c>
      <c r="AY120" s="24" t="s">
        <v>163</v>
      </c>
      <c r="BE120" s="232">
        <f>IF(N120="základní",J120,0)</f>
        <v>0</v>
      </c>
      <c r="BF120" s="232">
        <f>IF(N120="snížená",J120,0)</f>
        <v>0</v>
      </c>
      <c r="BG120" s="232">
        <f>IF(N120="zákl. přenesená",J120,0)</f>
        <v>0</v>
      </c>
      <c r="BH120" s="232">
        <f>IF(N120="sníž. přenesená",J120,0)</f>
        <v>0</v>
      </c>
      <c r="BI120" s="232">
        <f>IF(N120="nulová",J120,0)</f>
        <v>0</v>
      </c>
      <c r="BJ120" s="24" t="s">
        <v>24</v>
      </c>
      <c r="BK120" s="232">
        <f>ROUND(I120*H120,2)</f>
        <v>0</v>
      </c>
      <c r="BL120" s="24" t="s">
        <v>183</v>
      </c>
      <c r="BM120" s="24" t="s">
        <v>1701</v>
      </c>
    </row>
    <row r="121" s="1" customFormat="1">
      <c r="B121" s="46"/>
      <c r="C121" s="74"/>
      <c r="D121" s="235" t="s">
        <v>234</v>
      </c>
      <c r="E121" s="74"/>
      <c r="F121" s="259" t="s">
        <v>1362</v>
      </c>
      <c r="G121" s="74"/>
      <c r="H121" s="74"/>
      <c r="I121" s="191"/>
      <c r="J121" s="74"/>
      <c r="K121" s="74"/>
      <c r="L121" s="72"/>
      <c r="M121" s="260"/>
      <c r="N121" s="47"/>
      <c r="O121" s="47"/>
      <c r="P121" s="47"/>
      <c r="Q121" s="47"/>
      <c r="R121" s="47"/>
      <c r="S121" s="47"/>
      <c r="T121" s="95"/>
      <c r="AT121" s="24" t="s">
        <v>234</v>
      </c>
      <c r="AU121" s="24" t="s">
        <v>83</v>
      </c>
    </row>
    <row r="122" s="11" customFormat="1">
      <c r="B122" s="233"/>
      <c r="C122" s="234"/>
      <c r="D122" s="235" t="s">
        <v>173</v>
      </c>
      <c r="E122" s="236" t="s">
        <v>22</v>
      </c>
      <c r="F122" s="237" t="s">
        <v>1702</v>
      </c>
      <c r="G122" s="234"/>
      <c r="H122" s="238">
        <v>851.00999999999999</v>
      </c>
      <c r="I122" s="239"/>
      <c r="J122" s="234"/>
      <c r="K122" s="234"/>
      <c r="L122" s="240"/>
      <c r="M122" s="241"/>
      <c r="N122" s="242"/>
      <c r="O122" s="242"/>
      <c r="P122" s="242"/>
      <c r="Q122" s="242"/>
      <c r="R122" s="242"/>
      <c r="S122" s="242"/>
      <c r="T122" s="243"/>
      <c r="AT122" s="244" t="s">
        <v>173</v>
      </c>
      <c r="AU122" s="244" t="s">
        <v>83</v>
      </c>
      <c r="AV122" s="11" t="s">
        <v>83</v>
      </c>
      <c r="AW122" s="11" t="s">
        <v>37</v>
      </c>
      <c r="AX122" s="11" t="s">
        <v>24</v>
      </c>
      <c r="AY122" s="244" t="s">
        <v>163</v>
      </c>
    </row>
    <row r="123" s="10" customFormat="1" ht="29.88" customHeight="1">
      <c r="B123" s="205"/>
      <c r="C123" s="206"/>
      <c r="D123" s="207" t="s">
        <v>73</v>
      </c>
      <c r="E123" s="219" t="s">
        <v>183</v>
      </c>
      <c r="F123" s="219" t="s">
        <v>942</v>
      </c>
      <c r="G123" s="206"/>
      <c r="H123" s="206"/>
      <c r="I123" s="209"/>
      <c r="J123" s="220">
        <f>BK123</f>
        <v>0</v>
      </c>
      <c r="K123" s="206"/>
      <c r="L123" s="211"/>
      <c r="M123" s="212"/>
      <c r="N123" s="213"/>
      <c r="O123" s="213"/>
      <c r="P123" s="214">
        <f>SUM(P124:P127)</f>
        <v>0</v>
      </c>
      <c r="Q123" s="213"/>
      <c r="R123" s="214">
        <f>SUM(R124:R127)</f>
        <v>0</v>
      </c>
      <c r="S123" s="213"/>
      <c r="T123" s="215">
        <f>SUM(T124:T127)</f>
        <v>0</v>
      </c>
      <c r="AR123" s="216" t="s">
        <v>24</v>
      </c>
      <c r="AT123" s="217" t="s">
        <v>73</v>
      </c>
      <c r="AU123" s="217" t="s">
        <v>24</v>
      </c>
      <c r="AY123" s="216" t="s">
        <v>163</v>
      </c>
      <c r="BK123" s="218">
        <f>SUM(BK124:BK127)</f>
        <v>0</v>
      </c>
    </row>
    <row r="124" s="1" customFormat="1" ht="25.5" customHeight="1">
      <c r="B124" s="46"/>
      <c r="C124" s="221" t="s">
        <v>311</v>
      </c>
      <c r="D124" s="221" t="s">
        <v>166</v>
      </c>
      <c r="E124" s="222" t="s">
        <v>1363</v>
      </c>
      <c r="F124" s="223" t="s">
        <v>1364</v>
      </c>
      <c r="G124" s="224" t="s">
        <v>273</v>
      </c>
      <c r="H124" s="225">
        <v>60</v>
      </c>
      <c r="I124" s="226"/>
      <c r="J124" s="227">
        <f>ROUND(I124*H124,2)</f>
        <v>0</v>
      </c>
      <c r="K124" s="223" t="s">
        <v>232</v>
      </c>
      <c r="L124" s="72"/>
      <c r="M124" s="228" t="s">
        <v>22</v>
      </c>
      <c r="N124" s="229" t="s">
        <v>45</v>
      </c>
      <c r="O124" s="47"/>
      <c r="P124" s="230">
        <f>O124*H124</f>
        <v>0</v>
      </c>
      <c r="Q124" s="230">
        <v>0</v>
      </c>
      <c r="R124" s="230">
        <f>Q124*H124</f>
        <v>0</v>
      </c>
      <c r="S124" s="230">
        <v>0</v>
      </c>
      <c r="T124" s="231">
        <f>S124*H124</f>
        <v>0</v>
      </c>
      <c r="AR124" s="24" t="s">
        <v>183</v>
      </c>
      <c r="AT124" s="24" t="s">
        <v>166</v>
      </c>
      <c r="AU124" s="24" t="s">
        <v>83</v>
      </c>
      <c r="AY124" s="24" t="s">
        <v>163</v>
      </c>
      <c r="BE124" s="232">
        <f>IF(N124="základní",J124,0)</f>
        <v>0</v>
      </c>
      <c r="BF124" s="232">
        <f>IF(N124="snížená",J124,0)</f>
        <v>0</v>
      </c>
      <c r="BG124" s="232">
        <f>IF(N124="zákl. přenesená",J124,0)</f>
        <v>0</v>
      </c>
      <c r="BH124" s="232">
        <f>IF(N124="sníž. přenesená",J124,0)</f>
        <v>0</v>
      </c>
      <c r="BI124" s="232">
        <f>IF(N124="nulová",J124,0)</f>
        <v>0</v>
      </c>
      <c r="BJ124" s="24" t="s">
        <v>24</v>
      </c>
      <c r="BK124" s="232">
        <f>ROUND(I124*H124,2)</f>
        <v>0</v>
      </c>
      <c r="BL124" s="24" t="s">
        <v>183</v>
      </c>
      <c r="BM124" s="24" t="s">
        <v>1703</v>
      </c>
    </row>
    <row r="125" s="1" customFormat="1">
      <c r="B125" s="46"/>
      <c r="C125" s="74"/>
      <c r="D125" s="235" t="s">
        <v>234</v>
      </c>
      <c r="E125" s="74"/>
      <c r="F125" s="259" t="s">
        <v>1366</v>
      </c>
      <c r="G125" s="74"/>
      <c r="H125" s="74"/>
      <c r="I125" s="191"/>
      <c r="J125" s="74"/>
      <c r="K125" s="74"/>
      <c r="L125" s="72"/>
      <c r="M125" s="260"/>
      <c r="N125" s="47"/>
      <c r="O125" s="47"/>
      <c r="P125" s="47"/>
      <c r="Q125" s="47"/>
      <c r="R125" s="47"/>
      <c r="S125" s="47"/>
      <c r="T125" s="95"/>
      <c r="AT125" s="24" t="s">
        <v>234</v>
      </c>
      <c r="AU125" s="24" t="s">
        <v>83</v>
      </c>
    </row>
    <row r="126" s="1" customFormat="1" ht="25.5" customHeight="1">
      <c r="B126" s="46"/>
      <c r="C126" s="221" t="s">
        <v>317</v>
      </c>
      <c r="D126" s="221" t="s">
        <v>166</v>
      </c>
      <c r="E126" s="222" t="s">
        <v>1704</v>
      </c>
      <c r="F126" s="223" t="s">
        <v>1705</v>
      </c>
      <c r="G126" s="224" t="s">
        <v>273</v>
      </c>
      <c r="H126" s="225">
        <v>31</v>
      </c>
      <c r="I126" s="226"/>
      <c r="J126" s="227">
        <f>ROUND(I126*H126,2)</f>
        <v>0</v>
      </c>
      <c r="K126" s="223" t="s">
        <v>232</v>
      </c>
      <c r="L126" s="72"/>
      <c r="M126" s="228" t="s">
        <v>22</v>
      </c>
      <c r="N126" s="229" t="s">
        <v>45</v>
      </c>
      <c r="O126" s="47"/>
      <c r="P126" s="230">
        <f>O126*H126</f>
        <v>0</v>
      </c>
      <c r="Q126" s="230">
        <v>0</v>
      </c>
      <c r="R126" s="230">
        <f>Q126*H126</f>
        <v>0</v>
      </c>
      <c r="S126" s="230">
        <v>0</v>
      </c>
      <c r="T126" s="231">
        <f>S126*H126</f>
        <v>0</v>
      </c>
      <c r="AR126" s="24" t="s">
        <v>183</v>
      </c>
      <c r="AT126" s="24" t="s">
        <v>166</v>
      </c>
      <c r="AU126" s="24" t="s">
        <v>83</v>
      </c>
      <c r="AY126" s="24" t="s">
        <v>163</v>
      </c>
      <c r="BE126" s="232">
        <f>IF(N126="základní",J126,0)</f>
        <v>0</v>
      </c>
      <c r="BF126" s="232">
        <f>IF(N126="snížená",J126,0)</f>
        <v>0</v>
      </c>
      <c r="BG126" s="232">
        <f>IF(N126="zákl. přenesená",J126,0)</f>
        <v>0</v>
      </c>
      <c r="BH126" s="232">
        <f>IF(N126="sníž. přenesená",J126,0)</f>
        <v>0</v>
      </c>
      <c r="BI126" s="232">
        <f>IF(N126="nulová",J126,0)</f>
        <v>0</v>
      </c>
      <c r="BJ126" s="24" t="s">
        <v>24</v>
      </c>
      <c r="BK126" s="232">
        <f>ROUND(I126*H126,2)</f>
        <v>0</v>
      </c>
      <c r="BL126" s="24" t="s">
        <v>183</v>
      </c>
      <c r="BM126" s="24" t="s">
        <v>1706</v>
      </c>
    </row>
    <row r="127" s="1" customFormat="1">
      <c r="B127" s="46"/>
      <c r="C127" s="74"/>
      <c r="D127" s="235" t="s">
        <v>234</v>
      </c>
      <c r="E127" s="74"/>
      <c r="F127" s="259" t="s">
        <v>1497</v>
      </c>
      <c r="G127" s="74"/>
      <c r="H127" s="74"/>
      <c r="I127" s="191"/>
      <c r="J127" s="74"/>
      <c r="K127" s="74"/>
      <c r="L127" s="72"/>
      <c r="M127" s="260"/>
      <c r="N127" s="47"/>
      <c r="O127" s="47"/>
      <c r="P127" s="47"/>
      <c r="Q127" s="47"/>
      <c r="R127" s="47"/>
      <c r="S127" s="47"/>
      <c r="T127" s="95"/>
      <c r="AT127" s="24" t="s">
        <v>234</v>
      </c>
      <c r="AU127" s="24" t="s">
        <v>83</v>
      </c>
    </row>
    <row r="128" s="10" customFormat="1" ht="29.88" customHeight="1">
      <c r="B128" s="205"/>
      <c r="C128" s="206"/>
      <c r="D128" s="207" t="s">
        <v>73</v>
      </c>
      <c r="E128" s="219" t="s">
        <v>204</v>
      </c>
      <c r="F128" s="219" t="s">
        <v>436</v>
      </c>
      <c r="G128" s="206"/>
      <c r="H128" s="206"/>
      <c r="I128" s="209"/>
      <c r="J128" s="220">
        <f>BK128</f>
        <v>0</v>
      </c>
      <c r="K128" s="206"/>
      <c r="L128" s="211"/>
      <c r="M128" s="212"/>
      <c r="N128" s="213"/>
      <c r="O128" s="213"/>
      <c r="P128" s="214">
        <f>SUM(P129:P184)</f>
        <v>0</v>
      </c>
      <c r="Q128" s="213"/>
      <c r="R128" s="214">
        <f>SUM(R129:R184)</f>
        <v>194.27092499999995</v>
      </c>
      <c r="S128" s="213"/>
      <c r="T128" s="215">
        <f>SUM(T129:T184)</f>
        <v>0</v>
      </c>
      <c r="AR128" s="216" t="s">
        <v>24</v>
      </c>
      <c r="AT128" s="217" t="s">
        <v>73</v>
      </c>
      <c r="AU128" s="217" t="s">
        <v>24</v>
      </c>
      <c r="AY128" s="216" t="s">
        <v>163</v>
      </c>
      <c r="BK128" s="218">
        <f>SUM(BK129:BK184)</f>
        <v>0</v>
      </c>
    </row>
    <row r="129" s="1" customFormat="1" ht="38.25" customHeight="1">
      <c r="B129" s="46"/>
      <c r="C129" s="221" t="s">
        <v>324</v>
      </c>
      <c r="D129" s="221" t="s">
        <v>166</v>
      </c>
      <c r="E129" s="222" t="s">
        <v>1707</v>
      </c>
      <c r="F129" s="223" t="s">
        <v>1708</v>
      </c>
      <c r="G129" s="224" t="s">
        <v>261</v>
      </c>
      <c r="H129" s="225">
        <v>208.49000000000001</v>
      </c>
      <c r="I129" s="226"/>
      <c r="J129" s="227">
        <f>ROUND(I129*H129,2)</f>
        <v>0</v>
      </c>
      <c r="K129" s="223" t="s">
        <v>232</v>
      </c>
      <c r="L129" s="72"/>
      <c r="M129" s="228" t="s">
        <v>22</v>
      </c>
      <c r="N129" s="229" t="s">
        <v>45</v>
      </c>
      <c r="O129" s="47"/>
      <c r="P129" s="230">
        <f>O129*H129</f>
        <v>0</v>
      </c>
      <c r="Q129" s="230">
        <v>0</v>
      </c>
      <c r="R129" s="230">
        <f>Q129*H129</f>
        <v>0</v>
      </c>
      <c r="S129" s="230">
        <v>0</v>
      </c>
      <c r="T129" s="231">
        <f>S129*H129</f>
        <v>0</v>
      </c>
      <c r="AR129" s="24" t="s">
        <v>183</v>
      </c>
      <c r="AT129" s="24" t="s">
        <v>166</v>
      </c>
      <c r="AU129" s="24" t="s">
        <v>83</v>
      </c>
      <c r="AY129" s="24" t="s">
        <v>163</v>
      </c>
      <c r="BE129" s="232">
        <f>IF(N129="základní",J129,0)</f>
        <v>0</v>
      </c>
      <c r="BF129" s="232">
        <f>IF(N129="snížená",J129,0)</f>
        <v>0</v>
      </c>
      <c r="BG129" s="232">
        <f>IF(N129="zákl. přenesená",J129,0)</f>
        <v>0</v>
      </c>
      <c r="BH129" s="232">
        <f>IF(N129="sníž. přenesená",J129,0)</f>
        <v>0</v>
      </c>
      <c r="BI129" s="232">
        <f>IF(N129="nulová",J129,0)</f>
        <v>0</v>
      </c>
      <c r="BJ129" s="24" t="s">
        <v>24</v>
      </c>
      <c r="BK129" s="232">
        <f>ROUND(I129*H129,2)</f>
        <v>0</v>
      </c>
      <c r="BL129" s="24" t="s">
        <v>183</v>
      </c>
      <c r="BM129" s="24" t="s">
        <v>1709</v>
      </c>
    </row>
    <row r="130" s="1" customFormat="1">
      <c r="B130" s="46"/>
      <c r="C130" s="74"/>
      <c r="D130" s="235" t="s">
        <v>234</v>
      </c>
      <c r="E130" s="74"/>
      <c r="F130" s="259" t="s">
        <v>1505</v>
      </c>
      <c r="G130" s="74"/>
      <c r="H130" s="74"/>
      <c r="I130" s="191"/>
      <c r="J130" s="74"/>
      <c r="K130" s="74"/>
      <c r="L130" s="72"/>
      <c r="M130" s="260"/>
      <c r="N130" s="47"/>
      <c r="O130" s="47"/>
      <c r="P130" s="47"/>
      <c r="Q130" s="47"/>
      <c r="R130" s="47"/>
      <c r="S130" s="47"/>
      <c r="T130" s="95"/>
      <c r="AT130" s="24" t="s">
        <v>234</v>
      </c>
      <c r="AU130" s="24" t="s">
        <v>83</v>
      </c>
    </row>
    <row r="131" s="1" customFormat="1" ht="25.5" customHeight="1">
      <c r="B131" s="46"/>
      <c r="C131" s="221" t="s">
        <v>330</v>
      </c>
      <c r="D131" s="221" t="s">
        <v>166</v>
      </c>
      <c r="E131" s="222" t="s">
        <v>1710</v>
      </c>
      <c r="F131" s="223" t="s">
        <v>1711</v>
      </c>
      <c r="G131" s="224" t="s">
        <v>261</v>
      </c>
      <c r="H131" s="225">
        <v>587</v>
      </c>
      <c r="I131" s="226"/>
      <c r="J131" s="227">
        <f>ROUND(I131*H131,2)</f>
        <v>0</v>
      </c>
      <c r="K131" s="223" t="s">
        <v>232</v>
      </c>
      <c r="L131" s="72"/>
      <c r="M131" s="228" t="s">
        <v>22</v>
      </c>
      <c r="N131" s="229" t="s">
        <v>45</v>
      </c>
      <c r="O131" s="47"/>
      <c r="P131" s="230">
        <f>O131*H131</f>
        <v>0</v>
      </c>
      <c r="Q131" s="230">
        <v>4.0000000000000003E-05</v>
      </c>
      <c r="R131" s="230">
        <f>Q131*H131</f>
        <v>0.023480000000000001</v>
      </c>
      <c r="S131" s="230">
        <v>0</v>
      </c>
      <c r="T131" s="231">
        <f>S131*H131</f>
        <v>0</v>
      </c>
      <c r="AR131" s="24" t="s">
        <v>183</v>
      </c>
      <c r="AT131" s="24" t="s">
        <v>166</v>
      </c>
      <c r="AU131" s="24" t="s">
        <v>83</v>
      </c>
      <c r="AY131" s="24" t="s">
        <v>163</v>
      </c>
      <c r="BE131" s="232">
        <f>IF(N131="základní",J131,0)</f>
        <v>0</v>
      </c>
      <c r="BF131" s="232">
        <f>IF(N131="snížená",J131,0)</f>
        <v>0</v>
      </c>
      <c r="BG131" s="232">
        <f>IF(N131="zákl. přenesená",J131,0)</f>
        <v>0</v>
      </c>
      <c r="BH131" s="232">
        <f>IF(N131="sníž. přenesená",J131,0)</f>
        <v>0</v>
      </c>
      <c r="BI131" s="232">
        <f>IF(N131="nulová",J131,0)</f>
        <v>0</v>
      </c>
      <c r="BJ131" s="24" t="s">
        <v>24</v>
      </c>
      <c r="BK131" s="232">
        <f>ROUND(I131*H131,2)</f>
        <v>0</v>
      </c>
      <c r="BL131" s="24" t="s">
        <v>183</v>
      </c>
      <c r="BM131" s="24" t="s">
        <v>1712</v>
      </c>
    </row>
    <row r="132" s="1" customFormat="1">
      <c r="B132" s="46"/>
      <c r="C132" s="74"/>
      <c r="D132" s="235" t="s">
        <v>234</v>
      </c>
      <c r="E132" s="74"/>
      <c r="F132" s="259" t="s">
        <v>1505</v>
      </c>
      <c r="G132" s="74"/>
      <c r="H132" s="74"/>
      <c r="I132" s="191"/>
      <c r="J132" s="74"/>
      <c r="K132" s="74"/>
      <c r="L132" s="72"/>
      <c r="M132" s="260"/>
      <c r="N132" s="47"/>
      <c r="O132" s="47"/>
      <c r="P132" s="47"/>
      <c r="Q132" s="47"/>
      <c r="R132" s="47"/>
      <c r="S132" s="47"/>
      <c r="T132" s="95"/>
      <c r="AT132" s="24" t="s">
        <v>234</v>
      </c>
      <c r="AU132" s="24" t="s">
        <v>83</v>
      </c>
    </row>
    <row r="133" s="1" customFormat="1" ht="25.5" customHeight="1">
      <c r="B133" s="46"/>
      <c r="C133" s="272" t="s">
        <v>9</v>
      </c>
      <c r="D133" s="272" t="s">
        <v>344</v>
      </c>
      <c r="E133" s="273" t="s">
        <v>1713</v>
      </c>
      <c r="F133" s="274" t="s">
        <v>1714</v>
      </c>
      <c r="G133" s="275" t="s">
        <v>261</v>
      </c>
      <c r="H133" s="276">
        <v>595.80499999999995</v>
      </c>
      <c r="I133" s="277"/>
      <c r="J133" s="278">
        <f>ROUND(I133*H133,2)</f>
        <v>0</v>
      </c>
      <c r="K133" s="274" t="s">
        <v>232</v>
      </c>
      <c r="L133" s="279"/>
      <c r="M133" s="280" t="s">
        <v>22</v>
      </c>
      <c r="N133" s="281" t="s">
        <v>45</v>
      </c>
      <c r="O133" s="47"/>
      <c r="P133" s="230">
        <f>O133*H133</f>
        <v>0</v>
      </c>
      <c r="Q133" s="230">
        <v>0.042999999999999997</v>
      </c>
      <c r="R133" s="230">
        <f>Q133*H133</f>
        <v>25.619614999999996</v>
      </c>
      <c r="S133" s="230">
        <v>0</v>
      </c>
      <c r="T133" s="231">
        <f>S133*H133</f>
        <v>0</v>
      </c>
      <c r="AR133" s="24" t="s">
        <v>204</v>
      </c>
      <c r="AT133" s="24" t="s">
        <v>344</v>
      </c>
      <c r="AU133" s="24" t="s">
        <v>83</v>
      </c>
      <c r="AY133" s="24" t="s">
        <v>163</v>
      </c>
      <c r="BE133" s="232">
        <f>IF(N133="základní",J133,0)</f>
        <v>0</v>
      </c>
      <c r="BF133" s="232">
        <f>IF(N133="snížená",J133,0)</f>
        <v>0</v>
      </c>
      <c r="BG133" s="232">
        <f>IF(N133="zákl. přenesená",J133,0)</f>
        <v>0</v>
      </c>
      <c r="BH133" s="232">
        <f>IF(N133="sníž. přenesená",J133,0)</f>
        <v>0</v>
      </c>
      <c r="BI133" s="232">
        <f>IF(N133="nulová",J133,0)</f>
        <v>0</v>
      </c>
      <c r="BJ133" s="24" t="s">
        <v>24</v>
      </c>
      <c r="BK133" s="232">
        <f>ROUND(I133*H133,2)</f>
        <v>0</v>
      </c>
      <c r="BL133" s="24" t="s">
        <v>183</v>
      </c>
      <c r="BM133" s="24" t="s">
        <v>1715</v>
      </c>
    </row>
    <row r="134" s="11" customFormat="1">
      <c r="B134" s="233"/>
      <c r="C134" s="234"/>
      <c r="D134" s="235" t="s">
        <v>173</v>
      </c>
      <c r="E134" s="234"/>
      <c r="F134" s="237" t="s">
        <v>1716</v>
      </c>
      <c r="G134" s="234"/>
      <c r="H134" s="238">
        <v>595.80499999999995</v>
      </c>
      <c r="I134" s="239"/>
      <c r="J134" s="234"/>
      <c r="K134" s="234"/>
      <c r="L134" s="240"/>
      <c r="M134" s="241"/>
      <c r="N134" s="242"/>
      <c r="O134" s="242"/>
      <c r="P134" s="242"/>
      <c r="Q134" s="242"/>
      <c r="R134" s="242"/>
      <c r="S134" s="242"/>
      <c r="T134" s="243"/>
      <c r="AT134" s="244" t="s">
        <v>173</v>
      </c>
      <c r="AU134" s="244" t="s">
        <v>83</v>
      </c>
      <c r="AV134" s="11" t="s">
        <v>83</v>
      </c>
      <c r="AW134" s="11" t="s">
        <v>6</v>
      </c>
      <c r="AX134" s="11" t="s">
        <v>24</v>
      </c>
      <c r="AY134" s="244" t="s">
        <v>163</v>
      </c>
    </row>
    <row r="135" s="1" customFormat="1" ht="25.5" customHeight="1">
      <c r="B135" s="46"/>
      <c r="C135" s="221" t="s">
        <v>343</v>
      </c>
      <c r="D135" s="221" t="s">
        <v>166</v>
      </c>
      <c r="E135" s="222" t="s">
        <v>1717</v>
      </c>
      <c r="F135" s="223" t="s">
        <v>1718</v>
      </c>
      <c r="G135" s="224" t="s">
        <v>440</v>
      </c>
      <c r="H135" s="225">
        <v>192</v>
      </c>
      <c r="I135" s="226"/>
      <c r="J135" s="227">
        <f>ROUND(I135*H135,2)</f>
        <v>0</v>
      </c>
      <c r="K135" s="223" t="s">
        <v>232</v>
      </c>
      <c r="L135" s="72"/>
      <c r="M135" s="228" t="s">
        <v>22</v>
      </c>
      <c r="N135" s="229" t="s">
        <v>45</v>
      </c>
      <c r="O135" s="47"/>
      <c r="P135" s="230">
        <f>O135*H135</f>
        <v>0</v>
      </c>
      <c r="Q135" s="230">
        <v>6.9999999999999994E-05</v>
      </c>
      <c r="R135" s="230">
        <f>Q135*H135</f>
        <v>0.013439999999999999</v>
      </c>
      <c r="S135" s="230">
        <v>0</v>
      </c>
      <c r="T135" s="231">
        <f>S135*H135</f>
        <v>0</v>
      </c>
      <c r="AR135" s="24" t="s">
        <v>183</v>
      </c>
      <c r="AT135" s="24" t="s">
        <v>166</v>
      </c>
      <c r="AU135" s="24" t="s">
        <v>83</v>
      </c>
      <c r="AY135" s="24" t="s">
        <v>163</v>
      </c>
      <c r="BE135" s="232">
        <f>IF(N135="základní",J135,0)</f>
        <v>0</v>
      </c>
      <c r="BF135" s="232">
        <f>IF(N135="snížená",J135,0)</f>
        <v>0</v>
      </c>
      <c r="BG135" s="232">
        <f>IF(N135="zákl. přenesená",J135,0)</f>
        <v>0</v>
      </c>
      <c r="BH135" s="232">
        <f>IF(N135="sníž. přenesená",J135,0)</f>
        <v>0</v>
      </c>
      <c r="BI135" s="232">
        <f>IF(N135="nulová",J135,0)</f>
        <v>0</v>
      </c>
      <c r="BJ135" s="24" t="s">
        <v>24</v>
      </c>
      <c r="BK135" s="232">
        <f>ROUND(I135*H135,2)</f>
        <v>0</v>
      </c>
      <c r="BL135" s="24" t="s">
        <v>183</v>
      </c>
      <c r="BM135" s="24" t="s">
        <v>1719</v>
      </c>
    </row>
    <row r="136" s="1" customFormat="1">
      <c r="B136" s="46"/>
      <c r="C136" s="74"/>
      <c r="D136" s="235" t="s">
        <v>234</v>
      </c>
      <c r="E136" s="74"/>
      <c r="F136" s="259" t="s">
        <v>1520</v>
      </c>
      <c r="G136" s="74"/>
      <c r="H136" s="74"/>
      <c r="I136" s="191"/>
      <c r="J136" s="74"/>
      <c r="K136" s="74"/>
      <c r="L136" s="72"/>
      <c r="M136" s="260"/>
      <c r="N136" s="47"/>
      <c r="O136" s="47"/>
      <c r="P136" s="47"/>
      <c r="Q136" s="47"/>
      <c r="R136" s="47"/>
      <c r="S136" s="47"/>
      <c r="T136" s="95"/>
      <c r="AT136" s="24" t="s">
        <v>234</v>
      </c>
      <c r="AU136" s="24" t="s">
        <v>83</v>
      </c>
    </row>
    <row r="137" s="11" customFormat="1">
      <c r="B137" s="233"/>
      <c r="C137" s="234"/>
      <c r="D137" s="235" t="s">
        <v>173</v>
      </c>
      <c r="E137" s="236" t="s">
        <v>22</v>
      </c>
      <c r="F137" s="237" t="s">
        <v>1720</v>
      </c>
      <c r="G137" s="234"/>
      <c r="H137" s="238">
        <v>192</v>
      </c>
      <c r="I137" s="239"/>
      <c r="J137" s="234"/>
      <c r="K137" s="234"/>
      <c r="L137" s="240"/>
      <c r="M137" s="241"/>
      <c r="N137" s="242"/>
      <c r="O137" s="242"/>
      <c r="P137" s="242"/>
      <c r="Q137" s="242"/>
      <c r="R137" s="242"/>
      <c r="S137" s="242"/>
      <c r="T137" s="243"/>
      <c r="AT137" s="244" t="s">
        <v>173</v>
      </c>
      <c r="AU137" s="244" t="s">
        <v>83</v>
      </c>
      <c r="AV137" s="11" t="s">
        <v>83</v>
      </c>
      <c r="AW137" s="11" t="s">
        <v>37</v>
      </c>
      <c r="AX137" s="11" t="s">
        <v>24</v>
      </c>
      <c r="AY137" s="244" t="s">
        <v>163</v>
      </c>
    </row>
    <row r="138" s="1" customFormat="1" ht="16.5" customHeight="1">
      <c r="B138" s="46"/>
      <c r="C138" s="272" t="s">
        <v>349</v>
      </c>
      <c r="D138" s="272" t="s">
        <v>344</v>
      </c>
      <c r="E138" s="273" t="s">
        <v>1721</v>
      </c>
      <c r="F138" s="274" t="s">
        <v>1722</v>
      </c>
      <c r="G138" s="275" t="s">
        <v>440</v>
      </c>
      <c r="H138" s="276">
        <v>70.034999999999997</v>
      </c>
      <c r="I138" s="277"/>
      <c r="J138" s="278">
        <f>ROUND(I138*H138,2)</f>
        <v>0</v>
      </c>
      <c r="K138" s="274" t="s">
        <v>232</v>
      </c>
      <c r="L138" s="279"/>
      <c r="M138" s="280" t="s">
        <v>22</v>
      </c>
      <c r="N138" s="281" t="s">
        <v>45</v>
      </c>
      <c r="O138" s="47"/>
      <c r="P138" s="230">
        <f>O138*H138</f>
        <v>0</v>
      </c>
      <c r="Q138" s="230">
        <v>0.021999999999999999</v>
      </c>
      <c r="R138" s="230">
        <f>Q138*H138</f>
        <v>1.5407699999999998</v>
      </c>
      <c r="S138" s="230">
        <v>0</v>
      </c>
      <c r="T138" s="231">
        <f>S138*H138</f>
        <v>0</v>
      </c>
      <c r="AR138" s="24" t="s">
        <v>204</v>
      </c>
      <c r="AT138" s="24" t="s">
        <v>344</v>
      </c>
      <c r="AU138" s="24" t="s">
        <v>83</v>
      </c>
      <c r="AY138" s="24" t="s">
        <v>163</v>
      </c>
      <c r="BE138" s="232">
        <f>IF(N138="základní",J138,0)</f>
        <v>0</v>
      </c>
      <c r="BF138" s="232">
        <f>IF(N138="snížená",J138,0)</f>
        <v>0</v>
      </c>
      <c r="BG138" s="232">
        <f>IF(N138="zákl. přenesená",J138,0)</f>
        <v>0</v>
      </c>
      <c r="BH138" s="232">
        <f>IF(N138="sníž. přenesená",J138,0)</f>
        <v>0</v>
      </c>
      <c r="BI138" s="232">
        <f>IF(N138="nulová",J138,0)</f>
        <v>0</v>
      </c>
      <c r="BJ138" s="24" t="s">
        <v>24</v>
      </c>
      <c r="BK138" s="232">
        <f>ROUND(I138*H138,2)</f>
        <v>0</v>
      </c>
      <c r="BL138" s="24" t="s">
        <v>183</v>
      </c>
      <c r="BM138" s="24" t="s">
        <v>1723</v>
      </c>
    </row>
    <row r="139" s="11" customFormat="1">
      <c r="B139" s="233"/>
      <c r="C139" s="234"/>
      <c r="D139" s="235" t="s">
        <v>173</v>
      </c>
      <c r="E139" s="234"/>
      <c r="F139" s="237" t="s">
        <v>1724</v>
      </c>
      <c r="G139" s="234"/>
      <c r="H139" s="238">
        <v>70.034999999999997</v>
      </c>
      <c r="I139" s="239"/>
      <c r="J139" s="234"/>
      <c r="K139" s="234"/>
      <c r="L139" s="240"/>
      <c r="M139" s="241"/>
      <c r="N139" s="242"/>
      <c r="O139" s="242"/>
      <c r="P139" s="242"/>
      <c r="Q139" s="242"/>
      <c r="R139" s="242"/>
      <c r="S139" s="242"/>
      <c r="T139" s="243"/>
      <c r="AT139" s="244" t="s">
        <v>173</v>
      </c>
      <c r="AU139" s="244" t="s">
        <v>83</v>
      </c>
      <c r="AV139" s="11" t="s">
        <v>83</v>
      </c>
      <c r="AW139" s="11" t="s">
        <v>6</v>
      </c>
      <c r="AX139" s="11" t="s">
        <v>24</v>
      </c>
      <c r="AY139" s="244" t="s">
        <v>163</v>
      </c>
    </row>
    <row r="140" s="1" customFormat="1" ht="16.5" customHeight="1">
      <c r="B140" s="46"/>
      <c r="C140" s="272" t="s">
        <v>356</v>
      </c>
      <c r="D140" s="272" t="s">
        <v>344</v>
      </c>
      <c r="E140" s="273" t="s">
        <v>1725</v>
      </c>
      <c r="F140" s="274" t="s">
        <v>1726</v>
      </c>
      <c r="G140" s="275" t="s">
        <v>440</v>
      </c>
      <c r="H140" s="276">
        <v>124.845</v>
      </c>
      <c r="I140" s="277"/>
      <c r="J140" s="278">
        <f>ROUND(I140*H140,2)</f>
        <v>0</v>
      </c>
      <c r="K140" s="274" t="s">
        <v>232</v>
      </c>
      <c r="L140" s="279"/>
      <c r="M140" s="280" t="s">
        <v>22</v>
      </c>
      <c r="N140" s="281" t="s">
        <v>45</v>
      </c>
      <c r="O140" s="47"/>
      <c r="P140" s="230">
        <f>O140*H140</f>
        <v>0</v>
      </c>
      <c r="Q140" s="230">
        <v>0.021999999999999999</v>
      </c>
      <c r="R140" s="230">
        <f>Q140*H140</f>
        <v>2.7465899999999999</v>
      </c>
      <c r="S140" s="230">
        <v>0</v>
      </c>
      <c r="T140" s="231">
        <f>S140*H140</f>
        <v>0</v>
      </c>
      <c r="AR140" s="24" t="s">
        <v>204</v>
      </c>
      <c r="AT140" s="24" t="s">
        <v>344</v>
      </c>
      <c r="AU140" s="24" t="s">
        <v>83</v>
      </c>
      <c r="AY140" s="24" t="s">
        <v>163</v>
      </c>
      <c r="BE140" s="232">
        <f>IF(N140="základní",J140,0)</f>
        <v>0</v>
      </c>
      <c r="BF140" s="232">
        <f>IF(N140="snížená",J140,0)</f>
        <v>0</v>
      </c>
      <c r="BG140" s="232">
        <f>IF(N140="zákl. přenesená",J140,0)</f>
        <v>0</v>
      </c>
      <c r="BH140" s="232">
        <f>IF(N140="sníž. přenesená",J140,0)</f>
        <v>0</v>
      </c>
      <c r="BI140" s="232">
        <f>IF(N140="nulová",J140,0)</f>
        <v>0</v>
      </c>
      <c r="BJ140" s="24" t="s">
        <v>24</v>
      </c>
      <c r="BK140" s="232">
        <f>ROUND(I140*H140,2)</f>
        <v>0</v>
      </c>
      <c r="BL140" s="24" t="s">
        <v>183</v>
      </c>
      <c r="BM140" s="24" t="s">
        <v>1727</v>
      </c>
    </row>
    <row r="141" s="11" customFormat="1">
      <c r="B141" s="233"/>
      <c r="C141" s="234"/>
      <c r="D141" s="235" t="s">
        <v>173</v>
      </c>
      <c r="E141" s="234"/>
      <c r="F141" s="237" t="s">
        <v>1728</v>
      </c>
      <c r="G141" s="234"/>
      <c r="H141" s="238">
        <v>124.845</v>
      </c>
      <c r="I141" s="239"/>
      <c r="J141" s="234"/>
      <c r="K141" s="234"/>
      <c r="L141" s="240"/>
      <c r="M141" s="241"/>
      <c r="N141" s="242"/>
      <c r="O141" s="242"/>
      <c r="P141" s="242"/>
      <c r="Q141" s="242"/>
      <c r="R141" s="242"/>
      <c r="S141" s="242"/>
      <c r="T141" s="243"/>
      <c r="AT141" s="244" t="s">
        <v>173</v>
      </c>
      <c r="AU141" s="244" t="s">
        <v>83</v>
      </c>
      <c r="AV141" s="11" t="s">
        <v>83</v>
      </c>
      <c r="AW141" s="11" t="s">
        <v>6</v>
      </c>
      <c r="AX141" s="11" t="s">
        <v>24</v>
      </c>
      <c r="AY141" s="244" t="s">
        <v>163</v>
      </c>
    </row>
    <row r="142" s="1" customFormat="1" ht="25.5" customHeight="1">
      <c r="B142" s="46"/>
      <c r="C142" s="221" t="s">
        <v>366</v>
      </c>
      <c r="D142" s="221" t="s">
        <v>166</v>
      </c>
      <c r="E142" s="222" t="s">
        <v>1517</v>
      </c>
      <c r="F142" s="223" t="s">
        <v>1518</v>
      </c>
      <c r="G142" s="224" t="s">
        <v>440</v>
      </c>
      <c r="H142" s="225">
        <v>12</v>
      </c>
      <c r="I142" s="226"/>
      <c r="J142" s="227">
        <f>ROUND(I142*H142,2)</f>
        <v>0</v>
      </c>
      <c r="K142" s="223" t="s">
        <v>232</v>
      </c>
      <c r="L142" s="72"/>
      <c r="M142" s="228" t="s">
        <v>22</v>
      </c>
      <c r="N142" s="229" t="s">
        <v>45</v>
      </c>
      <c r="O142" s="47"/>
      <c r="P142" s="230">
        <f>O142*H142</f>
        <v>0</v>
      </c>
      <c r="Q142" s="230">
        <v>0.00016000000000000001</v>
      </c>
      <c r="R142" s="230">
        <f>Q142*H142</f>
        <v>0.0019200000000000003</v>
      </c>
      <c r="S142" s="230">
        <v>0</v>
      </c>
      <c r="T142" s="231">
        <f>S142*H142</f>
        <v>0</v>
      </c>
      <c r="AR142" s="24" t="s">
        <v>183</v>
      </c>
      <c r="AT142" s="24" t="s">
        <v>166</v>
      </c>
      <c r="AU142" s="24" t="s">
        <v>83</v>
      </c>
      <c r="AY142" s="24" t="s">
        <v>163</v>
      </c>
      <c r="BE142" s="232">
        <f>IF(N142="základní",J142,0)</f>
        <v>0</v>
      </c>
      <c r="BF142" s="232">
        <f>IF(N142="snížená",J142,0)</f>
        <v>0</v>
      </c>
      <c r="BG142" s="232">
        <f>IF(N142="zákl. přenesená",J142,0)</f>
        <v>0</v>
      </c>
      <c r="BH142" s="232">
        <f>IF(N142="sníž. přenesená",J142,0)</f>
        <v>0</v>
      </c>
      <c r="BI142" s="232">
        <f>IF(N142="nulová",J142,0)</f>
        <v>0</v>
      </c>
      <c r="BJ142" s="24" t="s">
        <v>24</v>
      </c>
      <c r="BK142" s="232">
        <f>ROUND(I142*H142,2)</f>
        <v>0</v>
      </c>
      <c r="BL142" s="24" t="s">
        <v>183</v>
      </c>
      <c r="BM142" s="24" t="s">
        <v>1729</v>
      </c>
    </row>
    <row r="143" s="1" customFormat="1">
      <c r="B143" s="46"/>
      <c r="C143" s="74"/>
      <c r="D143" s="235" t="s">
        <v>234</v>
      </c>
      <c r="E143" s="74"/>
      <c r="F143" s="259" t="s">
        <v>1520</v>
      </c>
      <c r="G143" s="74"/>
      <c r="H143" s="74"/>
      <c r="I143" s="191"/>
      <c r="J143" s="74"/>
      <c r="K143" s="74"/>
      <c r="L143" s="72"/>
      <c r="M143" s="260"/>
      <c r="N143" s="47"/>
      <c r="O143" s="47"/>
      <c r="P143" s="47"/>
      <c r="Q143" s="47"/>
      <c r="R143" s="47"/>
      <c r="S143" s="47"/>
      <c r="T143" s="95"/>
      <c r="AT143" s="24" t="s">
        <v>234</v>
      </c>
      <c r="AU143" s="24" t="s">
        <v>83</v>
      </c>
    </row>
    <row r="144" s="1" customFormat="1" ht="25.5" customHeight="1">
      <c r="B144" s="46"/>
      <c r="C144" s="272" t="s">
        <v>371</v>
      </c>
      <c r="D144" s="272" t="s">
        <v>344</v>
      </c>
      <c r="E144" s="273" t="s">
        <v>1521</v>
      </c>
      <c r="F144" s="274" t="s">
        <v>1522</v>
      </c>
      <c r="G144" s="275" t="s">
        <v>440</v>
      </c>
      <c r="H144" s="276">
        <v>12.18</v>
      </c>
      <c r="I144" s="277"/>
      <c r="J144" s="278">
        <f>ROUND(I144*H144,2)</f>
        <v>0</v>
      </c>
      <c r="K144" s="274" t="s">
        <v>232</v>
      </c>
      <c r="L144" s="279"/>
      <c r="M144" s="280" t="s">
        <v>22</v>
      </c>
      <c r="N144" s="281" t="s">
        <v>45</v>
      </c>
      <c r="O144" s="47"/>
      <c r="P144" s="230">
        <f>O144*H144</f>
        <v>0</v>
      </c>
      <c r="Q144" s="230">
        <v>0.059999999999999998</v>
      </c>
      <c r="R144" s="230">
        <f>Q144*H144</f>
        <v>0.73080000000000001</v>
      </c>
      <c r="S144" s="230">
        <v>0</v>
      </c>
      <c r="T144" s="231">
        <f>S144*H144</f>
        <v>0</v>
      </c>
      <c r="AR144" s="24" t="s">
        <v>204</v>
      </c>
      <c r="AT144" s="24" t="s">
        <v>344</v>
      </c>
      <c r="AU144" s="24" t="s">
        <v>83</v>
      </c>
      <c r="AY144" s="24" t="s">
        <v>163</v>
      </c>
      <c r="BE144" s="232">
        <f>IF(N144="základní",J144,0)</f>
        <v>0</v>
      </c>
      <c r="BF144" s="232">
        <f>IF(N144="snížená",J144,0)</f>
        <v>0</v>
      </c>
      <c r="BG144" s="232">
        <f>IF(N144="zákl. přenesená",J144,0)</f>
        <v>0</v>
      </c>
      <c r="BH144" s="232">
        <f>IF(N144="sníž. přenesená",J144,0)</f>
        <v>0</v>
      </c>
      <c r="BI144" s="232">
        <f>IF(N144="nulová",J144,0)</f>
        <v>0</v>
      </c>
      <c r="BJ144" s="24" t="s">
        <v>24</v>
      </c>
      <c r="BK144" s="232">
        <f>ROUND(I144*H144,2)</f>
        <v>0</v>
      </c>
      <c r="BL144" s="24" t="s">
        <v>183</v>
      </c>
      <c r="BM144" s="24" t="s">
        <v>1730</v>
      </c>
    </row>
    <row r="145" s="11" customFormat="1">
      <c r="B145" s="233"/>
      <c r="C145" s="234"/>
      <c r="D145" s="235" t="s">
        <v>173</v>
      </c>
      <c r="E145" s="234"/>
      <c r="F145" s="237" t="s">
        <v>1731</v>
      </c>
      <c r="G145" s="234"/>
      <c r="H145" s="238">
        <v>12.18</v>
      </c>
      <c r="I145" s="239"/>
      <c r="J145" s="234"/>
      <c r="K145" s="234"/>
      <c r="L145" s="240"/>
      <c r="M145" s="241"/>
      <c r="N145" s="242"/>
      <c r="O145" s="242"/>
      <c r="P145" s="242"/>
      <c r="Q145" s="242"/>
      <c r="R145" s="242"/>
      <c r="S145" s="242"/>
      <c r="T145" s="243"/>
      <c r="AT145" s="244" t="s">
        <v>173</v>
      </c>
      <c r="AU145" s="244" t="s">
        <v>83</v>
      </c>
      <c r="AV145" s="11" t="s">
        <v>83</v>
      </c>
      <c r="AW145" s="11" t="s">
        <v>6</v>
      </c>
      <c r="AX145" s="11" t="s">
        <v>24</v>
      </c>
      <c r="AY145" s="244" t="s">
        <v>163</v>
      </c>
    </row>
    <row r="146" s="1" customFormat="1" ht="25.5" customHeight="1">
      <c r="B146" s="46"/>
      <c r="C146" s="221" t="s">
        <v>378</v>
      </c>
      <c r="D146" s="221" t="s">
        <v>166</v>
      </c>
      <c r="E146" s="222" t="s">
        <v>1525</v>
      </c>
      <c r="F146" s="223" t="s">
        <v>1526</v>
      </c>
      <c r="G146" s="224" t="s">
        <v>440</v>
      </c>
      <c r="H146" s="225">
        <v>6</v>
      </c>
      <c r="I146" s="226"/>
      <c r="J146" s="227">
        <f>ROUND(I146*H146,2)</f>
        <v>0</v>
      </c>
      <c r="K146" s="223" t="s">
        <v>232</v>
      </c>
      <c r="L146" s="72"/>
      <c r="M146" s="228" t="s">
        <v>22</v>
      </c>
      <c r="N146" s="229" t="s">
        <v>45</v>
      </c>
      <c r="O146" s="47"/>
      <c r="P146" s="230">
        <f>O146*H146</f>
        <v>0</v>
      </c>
      <c r="Q146" s="230">
        <v>0.00017000000000000001</v>
      </c>
      <c r="R146" s="230">
        <f>Q146*H146</f>
        <v>0.0010200000000000001</v>
      </c>
      <c r="S146" s="230">
        <v>0</v>
      </c>
      <c r="T146" s="231">
        <f>S146*H146</f>
        <v>0</v>
      </c>
      <c r="AR146" s="24" t="s">
        <v>183</v>
      </c>
      <c r="AT146" s="24" t="s">
        <v>166</v>
      </c>
      <c r="AU146" s="24" t="s">
        <v>83</v>
      </c>
      <c r="AY146" s="24" t="s">
        <v>163</v>
      </c>
      <c r="BE146" s="232">
        <f>IF(N146="základní",J146,0)</f>
        <v>0</v>
      </c>
      <c r="BF146" s="232">
        <f>IF(N146="snížená",J146,0)</f>
        <v>0</v>
      </c>
      <c r="BG146" s="232">
        <f>IF(N146="zákl. přenesená",J146,0)</f>
        <v>0</v>
      </c>
      <c r="BH146" s="232">
        <f>IF(N146="sníž. přenesená",J146,0)</f>
        <v>0</v>
      </c>
      <c r="BI146" s="232">
        <f>IF(N146="nulová",J146,0)</f>
        <v>0</v>
      </c>
      <c r="BJ146" s="24" t="s">
        <v>24</v>
      </c>
      <c r="BK146" s="232">
        <f>ROUND(I146*H146,2)</f>
        <v>0</v>
      </c>
      <c r="BL146" s="24" t="s">
        <v>183</v>
      </c>
      <c r="BM146" s="24" t="s">
        <v>1732</v>
      </c>
    </row>
    <row r="147" s="1" customFormat="1">
      <c r="B147" s="46"/>
      <c r="C147" s="74"/>
      <c r="D147" s="235" t="s">
        <v>234</v>
      </c>
      <c r="E147" s="74"/>
      <c r="F147" s="259" t="s">
        <v>1520</v>
      </c>
      <c r="G147" s="74"/>
      <c r="H147" s="74"/>
      <c r="I147" s="191"/>
      <c r="J147" s="74"/>
      <c r="K147" s="74"/>
      <c r="L147" s="72"/>
      <c r="M147" s="260"/>
      <c r="N147" s="47"/>
      <c r="O147" s="47"/>
      <c r="P147" s="47"/>
      <c r="Q147" s="47"/>
      <c r="R147" s="47"/>
      <c r="S147" s="47"/>
      <c r="T147" s="95"/>
      <c r="AT147" s="24" t="s">
        <v>234</v>
      </c>
      <c r="AU147" s="24" t="s">
        <v>83</v>
      </c>
    </row>
    <row r="148" s="1" customFormat="1" ht="25.5" customHeight="1">
      <c r="B148" s="46"/>
      <c r="C148" s="272" t="s">
        <v>383</v>
      </c>
      <c r="D148" s="272" t="s">
        <v>344</v>
      </c>
      <c r="E148" s="273" t="s">
        <v>1528</v>
      </c>
      <c r="F148" s="274" t="s">
        <v>1529</v>
      </c>
      <c r="G148" s="275" t="s">
        <v>440</v>
      </c>
      <c r="H148" s="276">
        <v>6.0899999999999999</v>
      </c>
      <c r="I148" s="277"/>
      <c r="J148" s="278">
        <f>ROUND(I148*H148,2)</f>
        <v>0</v>
      </c>
      <c r="K148" s="274" t="s">
        <v>232</v>
      </c>
      <c r="L148" s="279"/>
      <c r="M148" s="280" t="s">
        <v>22</v>
      </c>
      <c r="N148" s="281" t="s">
        <v>45</v>
      </c>
      <c r="O148" s="47"/>
      <c r="P148" s="230">
        <f>O148*H148</f>
        <v>0</v>
      </c>
      <c r="Q148" s="230">
        <v>0.14499999999999999</v>
      </c>
      <c r="R148" s="230">
        <f>Q148*H148</f>
        <v>0.88304999999999989</v>
      </c>
      <c r="S148" s="230">
        <v>0</v>
      </c>
      <c r="T148" s="231">
        <f>S148*H148</f>
        <v>0</v>
      </c>
      <c r="AR148" s="24" t="s">
        <v>204</v>
      </c>
      <c r="AT148" s="24" t="s">
        <v>344</v>
      </c>
      <c r="AU148" s="24" t="s">
        <v>83</v>
      </c>
      <c r="AY148" s="24" t="s">
        <v>163</v>
      </c>
      <c r="BE148" s="232">
        <f>IF(N148="základní",J148,0)</f>
        <v>0</v>
      </c>
      <c r="BF148" s="232">
        <f>IF(N148="snížená",J148,0)</f>
        <v>0</v>
      </c>
      <c r="BG148" s="232">
        <f>IF(N148="zákl. přenesená",J148,0)</f>
        <v>0</v>
      </c>
      <c r="BH148" s="232">
        <f>IF(N148="sníž. přenesená",J148,0)</f>
        <v>0</v>
      </c>
      <c r="BI148" s="232">
        <f>IF(N148="nulová",J148,0)</f>
        <v>0</v>
      </c>
      <c r="BJ148" s="24" t="s">
        <v>24</v>
      </c>
      <c r="BK148" s="232">
        <f>ROUND(I148*H148,2)</f>
        <v>0</v>
      </c>
      <c r="BL148" s="24" t="s">
        <v>183</v>
      </c>
      <c r="BM148" s="24" t="s">
        <v>1733</v>
      </c>
    </row>
    <row r="149" s="11" customFormat="1">
      <c r="B149" s="233"/>
      <c r="C149" s="234"/>
      <c r="D149" s="235" t="s">
        <v>173</v>
      </c>
      <c r="E149" s="234"/>
      <c r="F149" s="237" t="s">
        <v>1734</v>
      </c>
      <c r="G149" s="234"/>
      <c r="H149" s="238">
        <v>6.0899999999999999</v>
      </c>
      <c r="I149" s="239"/>
      <c r="J149" s="234"/>
      <c r="K149" s="234"/>
      <c r="L149" s="240"/>
      <c r="M149" s="241"/>
      <c r="N149" s="242"/>
      <c r="O149" s="242"/>
      <c r="P149" s="242"/>
      <c r="Q149" s="242"/>
      <c r="R149" s="242"/>
      <c r="S149" s="242"/>
      <c r="T149" s="243"/>
      <c r="AT149" s="244" t="s">
        <v>173</v>
      </c>
      <c r="AU149" s="244" t="s">
        <v>83</v>
      </c>
      <c r="AV149" s="11" t="s">
        <v>83</v>
      </c>
      <c r="AW149" s="11" t="s">
        <v>6</v>
      </c>
      <c r="AX149" s="11" t="s">
        <v>24</v>
      </c>
      <c r="AY149" s="244" t="s">
        <v>163</v>
      </c>
    </row>
    <row r="150" s="1" customFormat="1" ht="25.5" customHeight="1">
      <c r="B150" s="46"/>
      <c r="C150" s="221" t="s">
        <v>388</v>
      </c>
      <c r="D150" s="221" t="s">
        <v>166</v>
      </c>
      <c r="E150" s="222" t="s">
        <v>1735</v>
      </c>
      <c r="F150" s="223" t="s">
        <v>1736</v>
      </c>
      <c r="G150" s="224" t="s">
        <v>261</v>
      </c>
      <c r="H150" s="225">
        <v>307</v>
      </c>
      <c r="I150" s="226"/>
      <c r="J150" s="227">
        <f>ROUND(I150*H150,2)</f>
        <v>0</v>
      </c>
      <c r="K150" s="223" t="s">
        <v>232</v>
      </c>
      <c r="L150" s="72"/>
      <c r="M150" s="228" t="s">
        <v>22</v>
      </c>
      <c r="N150" s="229" t="s">
        <v>45</v>
      </c>
      <c r="O150" s="47"/>
      <c r="P150" s="230">
        <f>O150*H150</f>
        <v>0</v>
      </c>
      <c r="Q150" s="230">
        <v>0</v>
      </c>
      <c r="R150" s="230">
        <f>Q150*H150</f>
        <v>0</v>
      </c>
      <c r="S150" s="230">
        <v>0</v>
      </c>
      <c r="T150" s="231">
        <f>S150*H150</f>
        <v>0</v>
      </c>
      <c r="AR150" s="24" t="s">
        <v>183</v>
      </c>
      <c r="AT150" s="24" t="s">
        <v>166</v>
      </c>
      <c r="AU150" s="24" t="s">
        <v>83</v>
      </c>
      <c r="AY150" s="24" t="s">
        <v>163</v>
      </c>
      <c r="BE150" s="232">
        <f>IF(N150="základní",J150,0)</f>
        <v>0</v>
      </c>
      <c r="BF150" s="232">
        <f>IF(N150="snížená",J150,0)</f>
        <v>0</v>
      </c>
      <c r="BG150" s="232">
        <f>IF(N150="zákl. přenesená",J150,0)</f>
        <v>0</v>
      </c>
      <c r="BH150" s="232">
        <f>IF(N150="sníž. přenesená",J150,0)</f>
        <v>0</v>
      </c>
      <c r="BI150" s="232">
        <f>IF(N150="nulová",J150,0)</f>
        <v>0</v>
      </c>
      <c r="BJ150" s="24" t="s">
        <v>24</v>
      </c>
      <c r="BK150" s="232">
        <f>ROUND(I150*H150,2)</f>
        <v>0</v>
      </c>
      <c r="BL150" s="24" t="s">
        <v>183</v>
      </c>
      <c r="BM150" s="24" t="s">
        <v>1737</v>
      </c>
    </row>
    <row r="151" s="1" customFormat="1">
      <c r="B151" s="46"/>
      <c r="C151" s="74"/>
      <c r="D151" s="235" t="s">
        <v>234</v>
      </c>
      <c r="E151" s="74"/>
      <c r="F151" s="259" t="s">
        <v>1370</v>
      </c>
      <c r="G151" s="74"/>
      <c r="H151" s="74"/>
      <c r="I151" s="191"/>
      <c r="J151" s="74"/>
      <c r="K151" s="74"/>
      <c r="L151" s="72"/>
      <c r="M151" s="260"/>
      <c r="N151" s="47"/>
      <c r="O151" s="47"/>
      <c r="P151" s="47"/>
      <c r="Q151" s="47"/>
      <c r="R151" s="47"/>
      <c r="S151" s="47"/>
      <c r="T151" s="95"/>
      <c r="AT151" s="24" t="s">
        <v>234</v>
      </c>
      <c r="AU151" s="24" t="s">
        <v>83</v>
      </c>
    </row>
    <row r="152" s="1" customFormat="1" ht="16.5" customHeight="1">
      <c r="B152" s="46"/>
      <c r="C152" s="272" t="s">
        <v>394</v>
      </c>
      <c r="D152" s="272" t="s">
        <v>344</v>
      </c>
      <c r="E152" s="273" t="s">
        <v>1738</v>
      </c>
      <c r="F152" s="274" t="s">
        <v>1739</v>
      </c>
      <c r="G152" s="275" t="s">
        <v>261</v>
      </c>
      <c r="H152" s="276">
        <v>307</v>
      </c>
      <c r="I152" s="277"/>
      <c r="J152" s="278">
        <f>ROUND(I152*H152,2)</f>
        <v>0</v>
      </c>
      <c r="K152" s="274" t="s">
        <v>232</v>
      </c>
      <c r="L152" s="279"/>
      <c r="M152" s="280" t="s">
        <v>22</v>
      </c>
      <c r="N152" s="281" t="s">
        <v>45</v>
      </c>
      <c r="O152" s="47"/>
      <c r="P152" s="230">
        <f>O152*H152</f>
        <v>0</v>
      </c>
      <c r="Q152" s="230">
        <v>0.035999999999999997</v>
      </c>
      <c r="R152" s="230">
        <f>Q152*H152</f>
        <v>11.052</v>
      </c>
      <c r="S152" s="230">
        <v>0</v>
      </c>
      <c r="T152" s="231">
        <f>S152*H152</f>
        <v>0</v>
      </c>
      <c r="AR152" s="24" t="s">
        <v>204</v>
      </c>
      <c r="AT152" s="24" t="s">
        <v>344</v>
      </c>
      <c r="AU152" s="24" t="s">
        <v>83</v>
      </c>
      <c r="AY152" s="24" t="s">
        <v>163</v>
      </c>
      <c r="BE152" s="232">
        <f>IF(N152="základní",J152,0)</f>
        <v>0</v>
      </c>
      <c r="BF152" s="232">
        <f>IF(N152="snížená",J152,0)</f>
        <v>0</v>
      </c>
      <c r="BG152" s="232">
        <f>IF(N152="zákl. přenesená",J152,0)</f>
        <v>0</v>
      </c>
      <c r="BH152" s="232">
        <f>IF(N152="sníž. přenesená",J152,0)</f>
        <v>0</v>
      </c>
      <c r="BI152" s="232">
        <f>IF(N152="nulová",J152,0)</f>
        <v>0</v>
      </c>
      <c r="BJ152" s="24" t="s">
        <v>24</v>
      </c>
      <c r="BK152" s="232">
        <f>ROUND(I152*H152,2)</f>
        <v>0</v>
      </c>
      <c r="BL152" s="24" t="s">
        <v>183</v>
      </c>
      <c r="BM152" s="24" t="s">
        <v>1740</v>
      </c>
    </row>
    <row r="153" s="1" customFormat="1" ht="16.5" customHeight="1">
      <c r="B153" s="46"/>
      <c r="C153" s="272" t="s">
        <v>399</v>
      </c>
      <c r="D153" s="272" t="s">
        <v>344</v>
      </c>
      <c r="E153" s="273" t="s">
        <v>1375</v>
      </c>
      <c r="F153" s="274" t="s">
        <v>1450</v>
      </c>
      <c r="G153" s="275" t="s">
        <v>195</v>
      </c>
      <c r="H153" s="276">
        <v>118</v>
      </c>
      <c r="I153" s="277"/>
      <c r="J153" s="278">
        <f>ROUND(I153*H153,2)</f>
        <v>0</v>
      </c>
      <c r="K153" s="274" t="s">
        <v>22</v>
      </c>
      <c r="L153" s="279"/>
      <c r="M153" s="280" t="s">
        <v>22</v>
      </c>
      <c r="N153" s="281" t="s">
        <v>45</v>
      </c>
      <c r="O153" s="47"/>
      <c r="P153" s="230">
        <f>O153*H153</f>
        <v>0</v>
      </c>
      <c r="Q153" s="230">
        <v>0</v>
      </c>
      <c r="R153" s="230">
        <f>Q153*H153</f>
        <v>0</v>
      </c>
      <c r="S153" s="230">
        <v>0</v>
      </c>
      <c r="T153" s="231">
        <f>S153*H153</f>
        <v>0</v>
      </c>
      <c r="AR153" s="24" t="s">
        <v>204</v>
      </c>
      <c r="AT153" s="24" t="s">
        <v>344</v>
      </c>
      <c r="AU153" s="24" t="s">
        <v>83</v>
      </c>
      <c r="AY153" s="24" t="s">
        <v>163</v>
      </c>
      <c r="BE153" s="232">
        <f>IF(N153="základní",J153,0)</f>
        <v>0</v>
      </c>
      <c r="BF153" s="232">
        <f>IF(N153="snížená",J153,0)</f>
        <v>0</v>
      </c>
      <c r="BG153" s="232">
        <f>IF(N153="zákl. přenesená",J153,0)</f>
        <v>0</v>
      </c>
      <c r="BH153" s="232">
        <f>IF(N153="sníž. přenesená",J153,0)</f>
        <v>0</v>
      </c>
      <c r="BI153" s="232">
        <f>IF(N153="nulová",J153,0)</f>
        <v>0</v>
      </c>
      <c r="BJ153" s="24" t="s">
        <v>24</v>
      </c>
      <c r="BK153" s="232">
        <f>ROUND(I153*H153,2)</f>
        <v>0</v>
      </c>
      <c r="BL153" s="24" t="s">
        <v>183</v>
      </c>
      <c r="BM153" s="24" t="s">
        <v>1741</v>
      </c>
    </row>
    <row r="154" s="1" customFormat="1" ht="38.25" customHeight="1">
      <c r="B154" s="46"/>
      <c r="C154" s="221" t="s">
        <v>404</v>
      </c>
      <c r="D154" s="221" t="s">
        <v>166</v>
      </c>
      <c r="E154" s="222" t="s">
        <v>1742</v>
      </c>
      <c r="F154" s="223" t="s">
        <v>1743</v>
      </c>
      <c r="G154" s="224" t="s">
        <v>440</v>
      </c>
      <c r="H154" s="225">
        <v>4</v>
      </c>
      <c r="I154" s="226"/>
      <c r="J154" s="227">
        <f>ROUND(I154*H154,2)</f>
        <v>0</v>
      </c>
      <c r="K154" s="223" t="s">
        <v>232</v>
      </c>
      <c r="L154" s="72"/>
      <c r="M154" s="228" t="s">
        <v>22</v>
      </c>
      <c r="N154" s="229" t="s">
        <v>45</v>
      </c>
      <c r="O154" s="47"/>
      <c r="P154" s="230">
        <f>O154*H154</f>
        <v>0</v>
      </c>
      <c r="Q154" s="230">
        <v>0</v>
      </c>
      <c r="R154" s="230">
        <f>Q154*H154</f>
        <v>0</v>
      </c>
      <c r="S154" s="230">
        <v>0</v>
      </c>
      <c r="T154" s="231">
        <f>S154*H154</f>
        <v>0</v>
      </c>
      <c r="AR154" s="24" t="s">
        <v>183</v>
      </c>
      <c r="AT154" s="24" t="s">
        <v>166</v>
      </c>
      <c r="AU154" s="24" t="s">
        <v>83</v>
      </c>
      <c r="AY154" s="24" t="s">
        <v>163</v>
      </c>
      <c r="BE154" s="232">
        <f>IF(N154="základní",J154,0)</f>
        <v>0</v>
      </c>
      <c r="BF154" s="232">
        <f>IF(N154="snížená",J154,0)</f>
        <v>0</v>
      </c>
      <c r="BG154" s="232">
        <f>IF(N154="zákl. přenesená",J154,0)</f>
        <v>0</v>
      </c>
      <c r="BH154" s="232">
        <f>IF(N154="sníž. přenesená",J154,0)</f>
        <v>0</v>
      </c>
      <c r="BI154" s="232">
        <f>IF(N154="nulová",J154,0)</f>
        <v>0</v>
      </c>
      <c r="BJ154" s="24" t="s">
        <v>24</v>
      </c>
      <c r="BK154" s="232">
        <f>ROUND(I154*H154,2)</f>
        <v>0</v>
      </c>
      <c r="BL154" s="24" t="s">
        <v>183</v>
      </c>
      <c r="BM154" s="24" t="s">
        <v>1744</v>
      </c>
    </row>
    <row r="155" s="1" customFormat="1">
      <c r="B155" s="46"/>
      <c r="C155" s="74"/>
      <c r="D155" s="235" t="s">
        <v>234</v>
      </c>
      <c r="E155" s="74"/>
      <c r="F155" s="259" t="s">
        <v>1382</v>
      </c>
      <c r="G155" s="74"/>
      <c r="H155" s="74"/>
      <c r="I155" s="191"/>
      <c r="J155" s="74"/>
      <c r="K155" s="74"/>
      <c r="L155" s="72"/>
      <c r="M155" s="260"/>
      <c r="N155" s="47"/>
      <c r="O155" s="47"/>
      <c r="P155" s="47"/>
      <c r="Q155" s="47"/>
      <c r="R155" s="47"/>
      <c r="S155" s="47"/>
      <c r="T155" s="95"/>
      <c r="AT155" s="24" t="s">
        <v>234</v>
      </c>
      <c r="AU155" s="24" t="s">
        <v>83</v>
      </c>
    </row>
    <row r="156" s="11" customFormat="1">
      <c r="B156" s="233"/>
      <c r="C156" s="234"/>
      <c r="D156" s="235" t="s">
        <v>173</v>
      </c>
      <c r="E156" s="236" t="s">
        <v>22</v>
      </c>
      <c r="F156" s="237" t="s">
        <v>183</v>
      </c>
      <c r="G156" s="234"/>
      <c r="H156" s="238">
        <v>4</v>
      </c>
      <c r="I156" s="239"/>
      <c r="J156" s="234"/>
      <c r="K156" s="234"/>
      <c r="L156" s="240"/>
      <c r="M156" s="241"/>
      <c r="N156" s="242"/>
      <c r="O156" s="242"/>
      <c r="P156" s="242"/>
      <c r="Q156" s="242"/>
      <c r="R156" s="242"/>
      <c r="S156" s="242"/>
      <c r="T156" s="243"/>
      <c r="AT156" s="244" t="s">
        <v>173</v>
      </c>
      <c r="AU156" s="244" t="s">
        <v>83</v>
      </c>
      <c r="AV156" s="11" t="s">
        <v>83</v>
      </c>
      <c r="AW156" s="11" t="s">
        <v>37</v>
      </c>
      <c r="AX156" s="11" t="s">
        <v>24</v>
      </c>
      <c r="AY156" s="244" t="s">
        <v>163</v>
      </c>
    </row>
    <row r="157" s="1" customFormat="1" ht="25.5" customHeight="1">
      <c r="B157" s="46"/>
      <c r="C157" s="272" t="s">
        <v>410</v>
      </c>
      <c r="D157" s="272" t="s">
        <v>344</v>
      </c>
      <c r="E157" s="273" t="s">
        <v>1383</v>
      </c>
      <c r="F157" s="274" t="s">
        <v>1384</v>
      </c>
      <c r="G157" s="275" t="s">
        <v>440</v>
      </c>
      <c r="H157" s="276">
        <v>4</v>
      </c>
      <c r="I157" s="277"/>
      <c r="J157" s="278">
        <f>ROUND(I157*H157,2)</f>
        <v>0</v>
      </c>
      <c r="K157" s="274" t="s">
        <v>232</v>
      </c>
      <c r="L157" s="279"/>
      <c r="M157" s="280" t="s">
        <v>22</v>
      </c>
      <c r="N157" s="281" t="s">
        <v>45</v>
      </c>
      <c r="O157" s="47"/>
      <c r="P157" s="230">
        <f>O157*H157</f>
        <v>0</v>
      </c>
      <c r="Q157" s="230">
        <v>0.061499999999999999</v>
      </c>
      <c r="R157" s="230">
        <f>Q157*H157</f>
        <v>0.246</v>
      </c>
      <c r="S157" s="230">
        <v>0</v>
      </c>
      <c r="T157" s="231">
        <f>S157*H157</f>
        <v>0</v>
      </c>
      <c r="AR157" s="24" t="s">
        <v>204</v>
      </c>
      <c r="AT157" s="24" t="s">
        <v>344</v>
      </c>
      <c r="AU157" s="24" t="s">
        <v>83</v>
      </c>
      <c r="AY157" s="24" t="s">
        <v>163</v>
      </c>
      <c r="BE157" s="232">
        <f>IF(N157="základní",J157,0)</f>
        <v>0</v>
      </c>
      <c r="BF157" s="232">
        <f>IF(N157="snížená",J157,0)</f>
        <v>0</v>
      </c>
      <c r="BG157" s="232">
        <f>IF(N157="zákl. přenesená",J157,0)</f>
        <v>0</v>
      </c>
      <c r="BH157" s="232">
        <f>IF(N157="sníž. přenesená",J157,0)</f>
        <v>0</v>
      </c>
      <c r="BI157" s="232">
        <f>IF(N157="nulová",J157,0)</f>
        <v>0</v>
      </c>
      <c r="BJ157" s="24" t="s">
        <v>24</v>
      </c>
      <c r="BK157" s="232">
        <f>ROUND(I157*H157,2)</f>
        <v>0</v>
      </c>
      <c r="BL157" s="24" t="s">
        <v>183</v>
      </c>
      <c r="BM157" s="24" t="s">
        <v>1745</v>
      </c>
    </row>
    <row r="158" s="1" customFormat="1" ht="38.25" customHeight="1">
      <c r="B158" s="46"/>
      <c r="C158" s="221" t="s">
        <v>415</v>
      </c>
      <c r="D158" s="221" t="s">
        <v>166</v>
      </c>
      <c r="E158" s="222" t="s">
        <v>1746</v>
      </c>
      <c r="F158" s="223" t="s">
        <v>1747</v>
      </c>
      <c r="G158" s="224" t="s">
        <v>440</v>
      </c>
      <c r="H158" s="225">
        <v>95</v>
      </c>
      <c r="I158" s="226"/>
      <c r="J158" s="227">
        <f>ROUND(I158*H158,2)</f>
        <v>0</v>
      </c>
      <c r="K158" s="223" t="s">
        <v>232</v>
      </c>
      <c r="L158" s="72"/>
      <c r="M158" s="228" t="s">
        <v>22</v>
      </c>
      <c r="N158" s="229" t="s">
        <v>45</v>
      </c>
      <c r="O158" s="47"/>
      <c r="P158" s="230">
        <f>O158*H158</f>
        <v>0</v>
      </c>
      <c r="Q158" s="230">
        <v>0</v>
      </c>
      <c r="R158" s="230">
        <f>Q158*H158</f>
        <v>0</v>
      </c>
      <c r="S158" s="230">
        <v>0</v>
      </c>
      <c r="T158" s="231">
        <f>S158*H158</f>
        <v>0</v>
      </c>
      <c r="AR158" s="24" t="s">
        <v>183</v>
      </c>
      <c r="AT158" s="24" t="s">
        <v>166</v>
      </c>
      <c r="AU158" s="24" t="s">
        <v>83</v>
      </c>
      <c r="AY158" s="24" t="s">
        <v>163</v>
      </c>
      <c r="BE158" s="232">
        <f>IF(N158="základní",J158,0)</f>
        <v>0</v>
      </c>
      <c r="BF158" s="232">
        <f>IF(N158="snížená",J158,0)</f>
        <v>0</v>
      </c>
      <c r="BG158" s="232">
        <f>IF(N158="zákl. přenesená",J158,0)</f>
        <v>0</v>
      </c>
      <c r="BH158" s="232">
        <f>IF(N158="sníž. přenesená",J158,0)</f>
        <v>0</v>
      </c>
      <c r="BI158" s="232">
        <f>IF(N158="nulová",J158,0)</f>
        <v>0</v>
      </c>
      <c r="BJ158" s="24" t="s">
        <v>24</v>
      </c>
      <c r="BK158" s="232">
        <f>ROUND(I158*H158,2)</f>
        <v>0</v>
      </c>
      <c r="BL158" s="24" t="s">
        <v>183</v>
      </c>
      <c r="BM158" s="24" t="s">
        <v>1748</v>
      </c>
    </row>
    <row r="159" s="1" customFormat="1">
      <c r="B159" s="46"/>
      <c r="C159" s="74"/>
      <c r="D159" s="235" t="s">
        <v>234</v>
      </c>
      <c r="E159" s="74"/>
      <c r="F159" s="259" t="s">
        <v>1382</v>
      </c>
      <c r="G159" s="74"/>
      <c r="H159" s="74"/>
      <c r="I159" s="191"/>
      <c r="J159" s="74"/>
      <c r="K159" s="74"/>
      <c r="L159" s="72"/>
      <c r="M159" s="260"/>
      <c r="N159" s="47"/>
      <c r="O159" s="47"/>
      <c r="P159" s="47"/>
      <c r="Q159" s="47"/>
      <c r="R159" s="47"/>
      <c r="S159" s="47"/>
      <c r="T159" s="95"/>
      <c r="AT159" s="24" t="s">
        <v>234</v>
      </c>
      <c r="AU159" s="24" t="s">
        <v>83</v>
      </c>
    </row>
    <row r="160" s="11" customFormat="1">
      <c r="B160" s="233"/>
      <c r="C160" s="234"/>
      <c r="D160" s="235" t="s">
        <v>173</v>
      </c>
      <c r="E160" s="236" t="s">
        <v>22</v>
      </c>
      <c r="F160" s="237" t="s">
        <v>1749</v>
      </c>
      <c r="G160" s="234"/>
      <c r="H160" s="238">
        <v>95</v>
      </c>
      <c r="I160" s="239"/>
      <c r="J160" s="234"/>
      <c r="K160" s="234"/>
      <c r="L160" s="240"/>
      <c r="M160" s="241"/>
      <c r="N160" s="242"/>
      <c r="O160" s="242"/>
      <c r="P160" s="242"/>
      <c r="Q160" s="242"/>
      <c r="R160" s="242"/>
      <c r="S160" s="242"/>
      <c r="T160" s="243"/>
      <c r="AT160" s="244" t="s">
        <v>173</v>
      </c>
      <c r="AU160" s="244" t="s">
        <v>83</v>
      </c>
      <c r="AV160" s="11" t="s">
        <v>83</v>
      </c>
      <c r="AW160" s="11" t="s">
        <v>37</v>
      </c>
      <c r="AX160" s="11" t="s">
        <v>24</v>
      </c>
      <c r="AY160" s="244" t="s">
        <v>163</v>
      </c>
    </row>
    <row r="161" s="1" customFormat="1" ht="16.5" customHeight="1">
      <c r="B161" s="46"/>
      <c r="C161" s="272" t="s">
        <v>421</v>
      </c>
      <c r="D161" s="272" t="s">
        <v>344</v>
      </c>
      <c r="E161" s="273" t="s">
        <v>1750</v>
      </c>
      <c r="F161" s="274" t="s">
        <v>1751</v>
      </c>
      <c r="G161" s="275" t="s">
        <v>440</v>
      </c>
      <c r="H161" s="276">
        <v>31</v>
      </c>
      <c r="I161" s="277"/>
      <c r="J161" s="278">
        <f>ROUND(I161*H161,2)</f>
        <v>0</v>
      </c>
      <c r="K161" s="274" t="s">
        <v>232</v>
      </c>
      <c r="L161" s="279"/>
      <c r="M161" s="280" t="s">
        <v>22</v>
      </c>
      <c r="N161" s="281" t="s">
        <v>45</v>
      </c>
      <c r="O161" s="47"/>
      <c r="P161" s="230">
        <f>O161*H161</f>
        <v>0</v>
      </c>
      <c r="Q161" s="230">
        <v>0.0241</v>
      </c>
      <c r="R161" s="230">
        <f>Q161*H161</f>
        <v>0.74709999999999999</v>
      </c>
      <c r="S161" s="230">
        <v>0</v>
      </c>
      <c r="T161" s="231">
        <f>S161*H161</f>
        <v>0</v>
      </c>
      <c r="AR161" s="24" t="s">
        <v>204</v>
      </c>
      <c r="AT161" s="24" t="s">
        <v>344</v>
      </c>
      <c r="AU161" s="24" t="s">
        <v>83</v>
      </c>
      <c r="AY161" s="24" t="s">
        <v>163</v>
      </c>
      <c r="BE161" s="232">
        <f>IF(N161="základní",J161,0)</f>
        <v>0</v>
      </c>
      <c r="BF161" s="232">
        <f>IF(N161="snížená",J161,0)</f>
        <v>0</v>
      </c>
      <c r="BG161" s="232">
        <f>IF(N161="zákl. přenesená",J161,0)</f>
        <v>0</v>
      </c>
      <c r="BH161" s="232">
        <f>IF(N161="sníž. přenesená",J161,0)</f>
        <v>0</v>
      </c>
      <c r="BI161" s="232">
        <f>IF(N161="nulová",J161,0)</f>
        <v>0</v>
      </c>
      <c r="BJ161" s="24" t="s">
        <v>24</v>
      </c>
      <c r="BK161" s="232">
        <f>ROUND(I161*H161,2)</f>
        <v>0</v>
      </c>
      <c r="BL161" s="24" t="s">
        <v>183</v>
      </c>
      <c r="BM161" s="24" t="s">
        <v>1752</v>
      </c>
    </row>
    <row r="162" s="1" customFormat="1" ht="16.5" customHeight="1">
      <c r="B162" s="46"/>
      <c r="C162" s="272" t="s">
        <v>427</v>
      </c>
      <c r="D162" s="272" t="s">
        <v>344</v>
      </c>
      <c r="E162" s="273" t="s">
        <v>1753</v>
      </c>
      <c r="F162" s="274" t="s">
        <v>1754</v>
      </c>
      <c r="G162" s="275" t="s">
        <v>440</v>
      </c>
      <c r="H162" s="276">
        <v>19</v>
      </c>
      <c r="I162" s="277"/>
      <c r="J162" s="278">
        <f>ROUND(I162*H162,2)</f>
        <v>0</v>
      </c>
      <c r="K162" s="274" t="s">
        <v>232</v>
      </c>
      <c r="L162" s="279"/>
      <c r="M162" s="280" t="s">
        <v>22</v>
      </c>
      <c r="N162" s="281" t="s">
        <v>45</v>
      </c>
      <c r="O162" s="47"/>
      <c r="P162" s="230">
        <f>O162*H162</f>
        <v>0</v>
      </c>
      <c r="Q162" s="230">
        <v>0.031699999999999999</v>
      </c>
      <c r="R162" s="230">
        <f>Q162*H162</f>
        <v>0.60229999999999995</v>
      </c>
      <c r="S162" s="230">
        <v>0</v>
      </c>
      <c r="T162" s="231">
        <f>S162*H162</f>
        <v>0</v>
      </c>
      <c r="AR162" s="24" t="s">
        <v>204</v>
      </c>
      <c r="AT162" s="24" t="s">
        <v>344</v>
      </c>
      <c r="AU162" s="24" t="s">
        <v>83</v>
      </c>
      <c r="AY162" s="24" t="s">
        <v>163</v>
      </c>
      <c r="BE162" s="232">
        <f>IF(N162="základní",J162,0)</f>
        <v>0</v>
      </c>
      <c r="BF162" s="232">
        <f>IF(N162="snížená",J162,0)</f>
        <v>0</v>
      </c>
      <c r="BG162" s="232">
        <f>IF(N162="zákl. přenesená",J162,0)</f>
        <v>0</v>
      </c>
      <c r="BH162" s="232">
        <f>IF(N162="sníž. přenesená",J162,0)</f>
        <v>0</v>
      </c>
      <c r="BI162" s="232">
        <f>IF(N162="nulová",J162,0)</f>
        <v>0</v>
      </c>
      <c r="BJ162" s="24" t="s">
        <v>24</v>
      </c>
      <c r="BK162" s="232">
        <f>ROUND(I162*H162,2)</f>
        <v>0</v>
      </c>
      <c r="BL162" s="24" t="s">
        <v>183</v>
      </c>
      <c r="BM162" s="24" t="s">
        <v>1755</v>
      </c>
    </row>
    <row r="163" s="1" customFormat="1" ht="25.5" customHeight="1">
      <c r="B163" s="46"/>
      <c r="C163" s="272" t="s">
        <v>432</v>
      </c>
      <c r="D163" s="272" t="s">
        <v>344</v>
      </c>
      <c r="E163" s="273" t="s">
        <v>1756</v>
      </c>
      <c r="F163" s="274" t="s">
        <v>1757</v>
      </c>
      <c r="G163" s="275" t="s">
        <v>440</v>
      </c>
      <c r="H163" s="276">
        <v>19</v>
      </c>
      <c r="I163" s="277"/>
      <c r="J163" s="278">
        <f>ROUND(I163*H163,2)</f>
        <v>0</v>
      </c>
      <c r="K163" s="274" t="s">
        <v>232</v>
      </c>
      <c r="L163" s="279"/>
      <c r="M163" s="280" t="s">
        <v>22</v>
      </c>
      <c r="N163" s="281" t="s">
        <v>45</v>
      </c>
      <c r="O163" s="47"/>
      <c r="P163" s="230">
        <f>O163*H163</f>
        <v>0</v>
      </c>
      <c r="Q163" s="230">
        <v>0.019900000000000001</v>
      </c>
      <c r="R163" s="230">
        <f>Q163*H163</f>
        <v>0.37809999999999999</v>
      </c>
      <c r="S163" s="230">
        <v>0</v>
      </c>
      <c r="T163" s="231">
        <f>S163*H163</f>
        <v>0</v>
      </c>
      <c r="AR163" s="24" t="s">
        <v>204</v>
      </c>
      <c r="AT163" s="24" t="s">
        <v>344</v>
      </c>
      <c r="AU163" s="24" t="s">
        <v>83</v>
      </c>
      <c r="AY163" s="24" t="s">
        <v>163</v>
      </c>
      <c r="BE163" s="232">
        <f>IF(N163="základní",J163,0)</f>
        <v>0</v>
      </c>
      <c r="BF163" s="232">
        <f>IF(N163="snížená",J163,0)</f>
        <v>0</v>
      </c>
      <c r="BG163" s="232">
        <f>IF(N163="zákl. přenesená",J163,0)</f>
        <v>0</v>
      </c>
      <c r="BH163" s="232">
        <f>IF(N163="sníž. přenesená",J163,0)</f>
        <v>0</v>
      </c>
      <c r="BI163" s="232">
        <f>IF(N163="nulová",J163,0)</f>
        <v>0</v>
      </c>
      <c r="BJ163" s="24" t="s">
        <v>24</v>
      </c>
      <c r="BK163" s="232">
        <f>ROUND(I163*H163,2)</f>
        <v>0</v>
      </c>
      <c r="BL163" s="24" t="s">
        <v>183</v>
      </c>
      <c r="BM163" s="24" t="s">
        <v>1758</v>
      </c>
    </row>
    <row r="164" s="1" customFormat="1" ht="25.5" customHeight="1">
      <c r="B164" s="46"/>
      <c r="C164" s="272" t="s">
        <v>437</v>
      </c>
      <c r="D164" s="272" t="s">
        <v>344</v>
      </c>
      <c r="E164" s="273" t="s">
        <v>1759</v>
      </c>
      <c r="F164" s="274" t="s">
        <v>1760</v>
      </c>
      <c r="G164" s="275" t="s">
        <v>440</v>
      </c>
      <c r="H164" s="276">
        <v>26</v>
      </c>
      <c r="I164" s="277"/>
      <c r="J164" s="278">
        <f>ROUND(I164*H164,2)</f>
        <v>0</v>
      </c>
      <c r="K164" s="274" t="s">
        <v>232</v>
      </c>
      <c r="L164" s="279"/>
      <c r="M164" s="280" t="s">
        <v>22</v>
      </c>
      <c r="N164" s="281" t="s">
        <v>45</v>
      </c>
      <c r="O164" s="47"/>
      <c r="P164" s="230">
        <f>O164*H164</f>
        <v>0</v>
      </c>
      <c r="Q164" s="230">
        <v>0.021299999999999999</v>
      </c>
      <c r="R164" s="230">
        <f>Q164*H164</f>
        <v>0.55379999999999996</v>
      </c>
      <c r="S164" s="230">
        <v>0</v>
      </c>
      <c r="T164" s="231">
        <f>S164*H164</f>
        <v>0</v>
      </c>
      <c r="AR164" s="24" t="s">
        <v>204</v>
      </c>
      <c r="AT164" s="24" t="s">
        <v>344</v>
      </c>
      <c r="AU164" s="24" t="s">
        <v>83</v>
      </c>
      <c r="AY164" s="24" t="s">
        <v>163</v>
      </c>
      <c r="BE164" s="232">
        <f>IF(N164="základní",J164,0)</f>
        <v>0</v>
      </c>
      <c r="BF164" s="232">
        <f>IF(N164="snížená",J164,0)</f>
        <v>0</v>
      </c>
      <c r="BG164" s="232">
        <f>IF(N164="zákl. přenesená",J164,0)</f>
        <v>0</v>
      </c>
      <c r="BH164" s="232">
        <f>IF(N164="sníž. přenesená",J164,0)</f>
        <v>0</v>
      </c>
      <c r="BI164" s="232">
        <f>IF(N164="nulová",J164,0)</f>
        <v>0</v>
      </c>
      <c r="BJ164" s="24" t="s">
        <v>24</v>
      </c>
      <c r="BK164" s="232">
        <f>ROUND(I164*H164,2)</f>
        <v>0</v>
      </c>
      <c r="BL164" s="24" t="s">
        <v>183</v>
      </c>
      <c r="BM164" s="24" t="s">
        <v>1761</v>
      </c>
    </row>
    <row r="165" s="1" customFormat="1" ht="16.5" customHeight="1">
      <c r="B165" s="46"/>
      <c r="C165" s="221" t="s">
        <v>443</v>
      </c>
      <c r="D165" s="221" t="s">
        <v>166</v>
      </c>
      <c r="E165" s="222" t="s">
        <v>1762</v>
      </c>
      <c r="F165" s="223" t="s">
        <v>1763</v>
      </c>
      <c r="G165" s="224" t="s">
        <v>440</v>
      </c>
      <c r="H165" s="225">
        <v>141</v>
      </c>
      <c r="I165" s="226"/>
      <c r="J165" s="227">
        <f>ROUND(I165*H165,2)</f>
        <v>0</v>
      </c>
      <c r="K165" s="223" t="s">
        <v>232</v>
      </c>
      <c r="L165" s="72"/>
      <c r="M165" s="228" t="s">
        <v>22</v>
      </c>
      <c r="N165" s="229" t="s">
        <v>45</v>
      </c>
      <c r="O165" s="47"/>
      <c r="P165" s="230">
        <f>O165*H165</f>
        <v>0</v>
      </c>
      <c r="Q165" s="230">
        <v>0.34089999999999998</v>
      </c>
      <c r="R165" s="230">
        <f>Q165*H165</f>
        <v>48.066899999999997</v>
      </c>
      <c r="S165" s="230">
        <v>0</v>
      </c>
      <c r="T165" s="231">
        <f>S165*H165</f>
        <v>0</v>
      </c>
      <c r="AR165" s="24" t="s">
        <v>183</v>
      </c>
      <c r="AT165" s="24" t="s">
        <v>166</v>
      </c>
      <c r="AU165" s="24" t="s">
        <v>83</v>
      </c>
      <c r="AY165" s="24" t="s">
        <v>163</v>
      </c>
      <c r="BE165" s="232">
        <f>IF(N165="základní",J165,0)</f>
        <v>0</v>
      </c>
      <c r="BF165" s="232">
        <f>IF(N165="snížená",J165,0)</f>
        <v>0</v>
      </c>
      <c r="BG165" s="232">
        <f>IF(N165="zákl. přenesená",J165,0)</f>
        <v>0</v>
      </c>
      <c r="BH165" s="232">
        <f>IF(N165="sníž. přenesená",J165,0)</f>
        <v>0</v>
      </c>
      <c r="BI165" s="232">
        <f>IF(N165="nulová",J165,0)</f>
        <v>0</v>
      </c>
      <c r="BJ165" s="24" t="s">
        <v>24</v>
      </c>
      <c r="BK165" s="232">
        <f>ROUND(I165*H165,2)</f>
        <v>0</v>
      </c>
      <c r="BL165" s="24" t="s">
        <v>183</v>
      </c>
      <c r="BM165" s="24" t="s">
        <v>1764</v>
      </c>
    </row>
    <row r="166" s="1" customFormat="1">
      <c r="B166" s="46"/>
      <c r="C166" s="74"/>
      <c r="D166" s="235" t="s">
        <v>234</v>
      </c>
      <c r="E166" s="74"/>
      <c r="F166" s="259" t="s">
        <v>1765</v>
      </c>
      <c r="G166" s="74"/>
      <c r="H166" s="74"/>
      <c r="I166" s="191"/>
      <c r="J166" s="74"/>
      <c r="K166" s="74"/>
      <c r="L166" s="72"/>
      <c r="M166" s="260"/>
      <c r="N166" s="47"/>
      <c r="O166" s="47"/>
      <c r="P166" s="47"/>
      <c r="Q166" s="47"/>
      <c r="R166" s="47"/>
      <c r="S166" s="47"/>
      <c r="T166" s="95"/>
      <c r="AT166" s="24" t="s">
        <v>234</v>
      </c>
      <c r="AU166" s="24" t="s">
        <v>83</v>
      </c>
    </row>
    <row r="167" s="1" customFormat="1" ht="16.5" customHeight="1">
      <c r="B167" s="46"/>
      <c r="C167" s="272" t="s">
        <v>447</v>
      </c>
      <c r="D167" s="272" t="s">
        <v>344</v>
      </c>
      <c r="E167" s="273" t="s">
        <v>1766</v>
      </c>
      <c r="F167" s="274" t="s">
        <v>1767</v>
      </c>
      <c r="G167" s="275" t="s">
        <v>440</v>
      </c>
      <c r="H167" s="276">
        <v>141</v>
      </c>
      <c r="I167" s="277"/>
      <c r="J167" s="278">
        <f>ROUND(I167*H167,2)</f>
        <v>0</v>
      </c>
      <c r="K167" s="274" t="s">
        <v>232</v>
      </c>
      <c r="L167" s="279"/>
      <c r="M167" s="280" t="s">
        <v>22</v>
      </c>
      <c r="N167" s="281" t="s">
        <v>45</v>
      </c>
      <c r="O167" s="47"/>
      <c r="P167" s="230">
        <f>O167*H167</f>
        <v>0</v>
      </c>
      <c r="Q167" s="230">
        <v>0.086999999999999994</v>
      </c>
      <c r="R167" s="230">
        <f>Q167*H167</f>
        <v>12.267</v>
      </c>
      <c r="S167" s="230">
        <v>0</v>
      </c>
      <c r="T167" s="231">
        <f>S167*H167</f>
        <v>0</v>
      </c>
      <c r="AR167" s="24" t="s">
        <v>1768</v>
      </c>
      <c r="AT167" s="24" t="s">
        <v>344</v>
      </c>
      <c r="AU167" s="24" t="s">
        <v>83</v>
      </c>
      <c r="AY167" s="24" t="s">
        <v>163</v>
      </c>
      <c r="BE167" s="232">
        <f>IF(N167="základní",J167,0)</f>
        <v>0</v>
      </c>
      <c r="BF167" s="232">
        <f>IF(N167="snížená",J167,0)</f>
        <v>0</v>
      </c>
      <c r="BG167" s="232">
        <f>IF(N167="zákl. přenesená",J167,0)</f>
        <v>0</v>
      </c>
      <c r="BH167" s="232">
        <f>IF(N167="sníž. přenesená",J167,0)</f>
        <v>0</v>
      </c>
      <c r="BI167" s="232">
        <f>IF(N167="nulová",J167,0)</f>
        <v>0</v>
      </c>
      <c r="BJ167" s="24" t="s">
        <v>24</v>
      </c>
      <c r="BK167" s="232">
        <f>ROUND(I167*H167,2)</f>
        <v>0</v>
      </c>
      <c r="BL167" s="24" t="s">
        <v>1768</v>
      </c>
      <c r="BM167" s="24" t="s">
        <v>1769</v>
      </c>
    </row>
    <row r="168" s="1" customFormat="1" ht="16.5" customHeight="1">
      <c r="B168" s="46"/>
      <c r="C168" s="272" t="s">
        <v>452</v>
      </c>
      <c r="D168" s="272" t="s">
        <v>344</v>
      </c>
      <c r="E168" s="273" t="s">
        <v>1770</v>
      </c>
      <c r="F168" s="274" t="s">
        <v>1771</v>
      </c>
      <c r="G168" s="275" t="s">
        <v>440</v>
      </c>
      <c r="H168" s="276">
        <v>141</v>
      </c>
      <c r="I168" s="277"/>
      <c r="J168" s="278">
        <f>ROUND(I168*H168,2)</f>
        <v>0</v>
      </c>
      <c r="K168" s="274" t="s">
        <v>232</v>
      </c>
      <c r="L168" s="279"/>
      <c r="M168" s="280" t="s">
        <v>22</v>
      </c>
      <c r="N168" s="281" t="s">
        <v>45</v>
      </c>
      <c r="O168" s="47"/>
      <c r="P168" s="230">
        <f>O168*H168</f>
        <v>0</v>
      </c>
      <c r="Q168" s="230">
        <v>0.23200000000000001</v>
      </c>
      <c r="R168" s="230">
        <f>Q168*H168</f>
        <v>32.712000000000003</v>
      </c>
      <c r="S168" s="230">
        <v>0</v>
      </c>
      <c r="T168" s="231">
        <f>S168*H168</f>
        <v>0</v>
      </c>
      <c r="AR168" s="24" t="s">
        <v>1768</v>
      </c>
      <c r="AT168" s="24" t="s">
        <v>344</v>
      </c>
      <c r="AU168" s="24" t="s">
        <v>83</v>
      </c>
      <c r="AY168" s="24" t="s">
        <v>163</v>
      </c>
      <c r="BE168" s="232">
        <f>IF(N168="základní",J168,0)</f>
        <v>0</v>
      </c>
      <c r="BF168" s="232">
        <f>IF(N168="snížená",J168,0)</f>
        <v>0</v>
      </c>
      <c r="BG168" s="232">
        <f>IF(N168="zákl. přenesená",J168,0)</f>
        <v>0</v>
      </c>
      <c r="BH168" s="232">
        <f>IF(N168="sníž. přenesená",J168,0)</f>
        <v>0</v>
      </c>
      <c r="BI168" s="232">
        <f>IF(N168="nulová",J168,0)</f>
        <v>0</v>
      </c>
      <c r="BJ168" s="24" t="s">
        <v>24</v>
      </c>
      <c r="BK168" s="232">
        <f>ROUND(I168*H168,2)</f>
        <v>0</v>
      </c>
      <c r="BL168" s="24" t="s">
        <v>1768</v>
      </c>
      <c r="BM168" s="24" t="s">
        <v>1772</v>
      </c>
    </row>
    <row r="169" s="1" customFormat="1" ht="16.5" customHeight="1">
      <c r="B169" s="46"/>
      <c r="C169" s="272" t="s">
        <v>459</v>
      </c>
      <c r="D169" s="272" t="s">
        <v>344</v>
      </c>
      <c r="E169" s="273" t="s">
        <v>1773</v>
      </c>
      <c r="F169" s="274" t="s">
        <v>1774</v>
      </c>
      <c r="G169" s="275" t="s">
        <v>440</v>
      </c>
      <c r="H169" s="276">
        <v>141</v>
      </c>
      <c r="I169" s="277"/>
      <c r="J169" s="278">
        <f>ROUND(I169*H169,2)</f>
        <v>0</v>
      </c>
      <c r="K169" s="274" t="s">
        <v>232</v>
      </c>
      <c r="L169" s="279"/>
      <c r="M169" s="280" t="s">
        <v>22</v>
      </c>
      <c r="N169" s="281" t="s">
        <v>45</v>
      </c>
      <c r="O169" s="47"/>
      <c r="P169" s="230">
        <f>O169*H169</f>
        <v>0</v>
      </c>
      <c r="Q169" s="230">
        <v>0.10299999999999999</v>
      </c>
      <c r="R169" s="230">
        <f>Q169*H169</f>
        <v>14.523</v>
      </c>
      <c r="S169" s="230">
        <v>0</v>
      </c>
      <c r="T169" s="231">
        <f>S169*H169</f>
        <v>0</v>
      </c>
      <c r="AR169" s="24" t="s">
        <v>1768</v>
      </c>
      <c r="AT169" s="24" t="s">
        <v>344</v>
      </c>
      <c r="AU169" s="24" t="s">
        <v>83</v>
      </c>
      <c r="AY169" s="24" t="s">
        <v>163</v>
      </c>
      <c r="BE169" s="232">
        <f>IF(N169="základní",J169,0)</f>
        <v>0</v>
      </c>
      <c r="BF169" s="232">
        <f>IF(N169="snížená",J169,0)</f>
        <v>0</v>
      </c>
      <c r="BG169" s="232">
        <f>IF(N169="zákl. přenesená",J169,0)</f>
        <v>0</v>
      </c>
      <c r="BH169" s="232">
        <f>IF(N169="sníž. přenesená",J169,0)</f>
        <v>0</v>
      </c>
      <c r="BI169" s="232">
        <f>IF(N169="nulová",J169,0)</f>
        <v>0</v>
      </c>
      <c r="BJ169" s="24" t="s">
        <v>24</v>
      </c>
      <c r="BK169" s="232">
        <f>ROUND(I169*H169,2)</f>
        <v>0</v>
      </c>
      <c r="BL169" s="24" t="s">
        <v>1768</v>
      </c>
      <c r="BM169" s="24" t="s">
        <v>1775</v>
      </c>
    </row>
    <row r="170" s="1" customFormat="1" ht="16.5" customHeight="1">
      <c r="B170" s="46"/>
      <c r="C170" s="272" t="s">
        <v>464</v>
      </c>
      <c r="D170" s="272" t="s">
        <v>344</v>
      </c>
      <c r="E170" s="273" t="s">
        <v>1776</v>
      </c>
      <c r="F170" s="274" t="s">
        <v>1777</v>
      </c>
      <c r="G170" s="275" t="s">
        <v>440</v>
      </c>
      <c r="H170" s="276">
        <v>141</v>
      </c>
      <c r="I170" s="277"/>
      <c r="J170" s="278">
        <f>ROUND(I170*H170,2)</f>
        <v>0</v>
      </c>
      <c r="K170" s="274" t="s">
        <v>232</v>
      </c>
      <c r="L170" s="279"/>
      <c r="M170" s="280" t="s">
        <v>22</v>
      </c>
      <c r="N170" s="281" t="s">
        <v>45</v>
      </c>
      <c r="O170" s="47"/>
      <c r="P170" s="230">
        <f>O170*H170</f>
        <v>0</v>
      </c>
      <c r="Q170" s="230">
        <v>0.17000000000000001</v>
      </c>
      <c r="R170" s="230">
        <f>Q170*H170</f>
        <v>23.970000000000002</v>
      </c>
      <c r="S170" s="230">
        <v>0</v>
      </c>
      <c r="T170" s="231">
        <f>S170*H170</f>
        <v>0</v>
      </c>
      <c r="AR170" s="24" t="s">
        <v>1768</v>
      </c>
      <c r="AT170" s="24" t="s">
        <v>344</v>
      </c>
      <c r="AU170" s="24" t="s">
        <v>83</v>
      </c>
      <c r="AY170" s="24" t="s">
        <v>163</v>
      </c>
      <c r="BE170" s="232">
        <f>IF(N170="základní",J170,0)</f>
        <v>0</v>
      </c>
      <c r="BF170" s="232">
        <f>IF(N170="snížená",J170,0)</f>
        <v>0</v>
      </c>
      <c r="BG170" s="232">
        <f>IF(N170="zákl. přenesená",J170,0)</f>
        <v>0</v>
      </c>
      <c r="BH170" s="232">
        <f>IF(N170="sníž. přenesená",J170,0)</f>
        <v>0</v>
      </c>
      <c r="BI170" s="232">
        <f>IF(N170="nulová",J170,0)</f>
        <v>0</v>
      </c>
      <c r="BJ170" s="24" t="s">
        <v>24</v>
      </c>
      <c r="BK170" s="232">
        <f>ROUND(I170*H170,2)</f>
        <v>0</v>
      </c>
      <c r="BL170" s="24" t="s">
        <v>1768</v>
      </c>
      <c r="BM170" s="24" t="s">
        <v>1778</v>
      </c>
    </row>
    <row r="171" s="1" customFormat="1" ht="16.5" customHeight="1">
      <c r="B171" s="46"/>
      <c r="C171" s="272" t="s">
        <v>468</v>
      </c>
      <c r="D171" s="272" t="s">
        <v>344</v>
      </c>
      <c r="E171" s="273" t="s">
        <v>1779</v>
      </c>
      <c r="F171" s="274" t="s">
        <v>1780</v>
      </c>
      <c r="G171" s="275" t="s">
        <v>440</v>
      </c>
      <c r="H171" s="276">
        <v>141</v>
      </c>
      <c r="I171" s="277"/>
      <c r="J171" s="278">
        <f>ROUND(I171*H171,2)</f>
        <v>0</v>
      </c>
      <c r="K171" s="274" t="s">
        <v>232</v>
      </c>
      <c r="L171" s="279"/>
      <c r="M171" s="280" t="s">
        <v>22</v>
      </c>
      <c r="N171" s="281" t="s">
        <v>45</v>
      </c>
      <c r="O171" s="47"/>
      <c r="P171" s="230">
        <f>O171*H171</f>
        <v>0</v>
      </c>
      <c r="Q171" s="230">
        <v>0.0040000000000000001</v>
      </c>
      <c r="R171" s="230">
        <f>Q171*H171</f>
        <v>0.56400000000000006</v>
      </c>
      <c r="S171" s="230">
        <v>0</v>
      </c>
      <c r="T171" s="231">
        <f>S171*H171</f>
        <v>0</v>
      </c>
      <c r="AR171" s="24" t="s">
        <v>1768</v>
      </c>
      <c r="AT171" s="24" t="s">
        <v>344</v>
      </c>
      <c r="AU171" s="24" t="s">
        <v>83</v>
      </c>
      <c r="AY171" s="24" t="s">
        <v>163</v>
      </c>
      <c r="BE171" s="232">
        <f>IF(N171="základní",J171,0)</f>
        <v>0</v>
      </c>
      <c r="BF171" s="232">
        <f>IF(N171="snížená",J171,0)</f>
        <v>0</v>
      </c>
      <c r="BG171" s="232">
        <f>IF(N171="zákl. přenesená",J171,0)</f>
        <v>0</v>
      </c>
      <c r="BH171" s="232">
        <f>IF(N171="sníž. přenesená",J171,0)</f>
        <v>0</v>
      </c>
      <c r="BI171" s="232">
        <f>IF(N171="nulová",J171,0)</f>
        <v>0</v>
      </c>
      <c r="BJ171" s="24" t="s">
        <v>24</v>
      </c>
      <c r="BK171" s="232">
        <f>ROUND(I171*H171,2)</f>
        <v>0</v>
      </c>
      <c r="BL171" s="24" t="s">
        <v>1768</v>
      </c>
      <c r="BM171" s="24" t="s">
        <v>1781</v>
      </c>
    </row>
    <row r="172" s="1" customFormat="1" ht="16.5" customHeight="1">
      <c r="B172" s="46"/>
      <c r="C172" s="221" t="s">
        <v>473</v>
      </c>
      <c r="D172" s="221" t="s">
        <v>166</v>
      </c>
      <c r="E172" s="222" t="s">
        <v>438</v>
      </c>
      <c r="F172" s="223" t="s">
        <v>439</v>
      </c>
      <c r="G172" s="224" t="s">
        <v>440</v>
      </c>
      <c r="H172" s="225">
        <v>18</v>
      </c>
      <c r="I172" s="226"/>
      <c r="J172" s="227">
        <f>ROUND(I172*H172,2)</f>
        <v>0</v>
      </c>
      <c r="K172" s="223" t="s">
        <v>232</v>
      </c>
      <c r="L172" s="72"/>
      <c r="M172" s="228" t="s">
        <v>22</v>
      </c>
      <c r="N172" s="229" t="s">
        <v>45</v>
      </c>
      <c r="O172" s="47"/>
      <c r="P172" s="230">
        <f>O172*H172</f>
        <v>0</v>
      </c>
      <c r="Q172" s="230">
        <v>0.42368</v>
      </c>
      <c r="R172" s="230">
        <f>Q172*H172</f>
        <v>7.6262400000000001</v>
      </c>
      <c r="S172" s="230">
        <v>0</v>
      </c>
      <c r="T172" s="231">
        <f>S172*H172</f>
        <v>0</v>
      </c>
      <c r="AR172" s="24" t="s">
        <v>183</v>
      </c>
      <c r="AT172" s="24" t="s">
        <v>166</v>
      </c>
      <c r="AU172" s="24" t="s">
        <v>83</v>
      </c>
      <c r="AY172" s="24" t="s">
        <v>163</v>
      </c>
      <c r="BE172" s="232">
        <f>IF(N172="základní",J172,0)</f>
        <v>0</v>
      </c>
      <c r="BF172" s="232">
        <f>IF(N172="snížená",J172,0)</f>
        <v>0</v>
      </c>
      <c r="BG172" s="232">
        <f>IF(N172="zákl. přenesená",J172,0)</f>
        <v>0</v>
      </c>
      <c r="BH172" s="232">
        <f>IF(N172="sníž. přenesená",J172,0)</f>
        <v>0</v>
      </c>
      <c r="BI172" s="232">
        <f>IF(N172="nulová",J172,0)</f>
        <v>0</v>
      </c>
      <c r="BJ172" s="24" t="s">
        <v>24</v>
      </c>
      <c r="BK172" s="232">
        <f>ROUND(I172*H172,2)</f>
        <v>0</v>
      </c>
      <c r="BL172" s="24" t="s">
        <v>183</v>
      </c>
      <c r="BM172" s="24" t="s">
        <v>1782</v>
      </c>
    </row>
    <row r="173" s="1" customFormat="1">
      <c r="B173" s="46"/>
      <c r="C173" s="74"/>
      <c r="D173" s="235" t="s">
        <v>234</v>
      </c>
      <c r="E173" s="74"/>
      <c r="F173" s="259" t="s">
        <v>442</v>
      </c>
      <c r="G173" s="74"/>
      <c r="H173" s="74"/>
      <c r="I173" s="191"/>
      <c r="J173" s="74"/>
      <c r="K173" s="74"/>
      <c r="L173" s="72"/>
      <c r="M173" s="260"/>
      <c r="N173" s="47"/>
      <c r="O173" s="47"/>
      <c r="P173" s="47"/>
      <c r="Q173" s="47"/>
      <c r="R173" s="47"/>
      <c r="S173" s="47"/>
      <c r="T173" s="95"/>
      <c r="AT173" s="24" t="s">
        <v>234</v>
      </c>
      <c r="AU173" s="24" t="s">
        <v>83</v>
      </c>
    </row>
    <row r="174" s="1" customFormat="1" ht="25.5" customHeight="1">
      <c r="B174" s="46"/>
      <c r="C174" s="221" t="s">
        <v>477</v>
      </c>
      <c r="D174" s="221" t="s">
        <v>166</v>
      </c>
      <c r="E174" s="222" t="s">
        <v>1550</v>
      </c>
      <c r="F174" s="223" t="s">
        <v>1551</v>
      </c>
      <c r="G174" s="224" t="s">
        <v>273</v>
      </c>
      <c r="H174" s="225">
        <v>46</v>
      </c>
      <c r="I174" s="226"/>
      <c r="J174" s="227">
        <f>ROUND(I174*H174,2)</f>
        <v>0</v>
      </c>
      <c r="K174" s="223" t="s">
        <v>232</v>
      </c>
      <c r="L174" s="72"/>
      <c r="M174" s="228" t="s">
        <v>22</v>
      </c>
      <c r="N174" s="229" t="s">
        <v>45</v>
      </c>
      <c r="O174" s="47"/>
      <c r="P174" s="230">
        <f>O174*H174</f>
        <v>0</v>
      </c>
      <c r="Q174" s="230">
        <v>0</v>
      </c>
      <c r="R174" s="230">
        <f>Q174*H174</f>
        <v>0</v>
      </c>
      <c r="S174" s="230">
        <v>0</v>
      </c>
      <c r="T174" s="231">
        <f>S174*H174</f>
        <v>0</v>
      </c>
      <c r="AR174" s="24" t="s">
        <v>183</v>
      </c>
      <c r="AT174" s="24" t="s">
        <v>166</v>
      </c>
      <c r="AU174" s="24" t="s">
        <v>83</v>
      </c>
      <c r="AY174" s="24" t="s">
        <v>163</v>
      </c>
      <c r="BE174" s="232">
        <f>IF(N174="základní",J174,0)</f>
        <v>0</v>
      </c>
      <c r="BF174" s="232">
        <f>IF(N174="snížená",J174,0)</f>
        <v>0</v>
      </c>
      <c r="BG174" s="232">
        <f>IF(N174="zákl. přenesená",J174,0)</f>
        <v>0</v>
      </c>
      <c r="BH174" s="232">
        <f>IF(N174="sníž. přenesená",J174,0)</f>
        <v>0</v>
      </c>
      <c r="BI174" s="232">
        <f>IF(N174="nulová",J174,0)</f>
        <v>0</v>
      </c>
      <c r="BJ174" s="24" t="s">
        <v>24</v>
      </c>
      <c r="BK174" s="232">
        <f>ROUND(I174*H174,2)</f>
        <v>0</v>
      </c>
      <c r="BL174" s="24" t="s">
        <v>183</v>
      </c>
      <c r="BM174" s="24" t="s">
        <v>1783</v>
      </c>
    </row>
    <row r="175" s="1" customFormat="1">
      <c r="B175" s="46"/>
      <c r="C175" s="74"/>
      <c r="D175" s="235" t="s">
        <v>234</v>
      </c>
      <c r="E175" s="74"/>
      <c r="F175" s="259" t="s">
        <v>1553</v>
      </c>
      <c r="G175" s="74"/>
      <c r="H175" s="74"/>
      <c r="I175" s="191"/>
      <c r="J175" s="74"/>
      <c r="K175" s="74"/>
      <c r="L175" s="72"/>
      <c r="M175" s="260"/>
      <c r="N175" s="47"/>
      <c r="O175" s="47"/>
      <c r="P175" s="47"/>
      <c r="Q175" s="47"/>
      <c r="R175" s="47"/>
      <c r="S175" s="47"/>
      <c r="T175" s="95"/>
      <c r="AT175" s="24" t="s">
        <v>234</v>
      </c>
      <c r="AU175" s="24" t="s">
        <v>83</v>
      </c>
    </row>
    <row r="176" s="1" customFormat="1" ht="16.5" customHeight="1">
      <c r="B176" s="46"/>
      <c r="C176" s="221" t="s">
        <v>483</v>
      </c>
      <c r="D176" s="221" t="s">
        <v>166</v>
      </c>
      <c r="E176" s="222" t="s">
        <v>1784</v>
      </c>
      <c r="F176" s="223" t="s">
        <v>1785</v>
      </c>
      <c r="G176" s="224" t="s">
        <v>231</v>
      </c>
      <c r="H176" s="225">
        <v>290</v>
      </c>
      <c r="I176" s="226"/>
      <c r="J176" s="227">
        <f>ROUND(I176*H176,2)</f>
        <v>0</v>
      </c>
      <c r="K176" s="223" t="s">
        <v>232</v>
      </c>
      <c r="L176" s="72"/>
      <c r="M176" s="228" t="s">
        <v>22</v>
      </c>
      <c r="N176" s="229" t="s">
        <v>45</v>
      </c>
      <c r="O176" s="47"/>
      <c r="P176" s="230">
        <f>O176*H176</f>
        <v>0</v>
      </c>
      <c r="Q176" s="230">
        <v>0.0040200000000000001</v>
      </c>
      <c r="R176" s="230">
        <f>Q176*H176</f>
        <v>1.1658</v>
      </c>
      <c r="S176" s="230">
        <v>0</v>
      </c>
      <c r="T176" s="231">
        <f>S176*H176</f>
        <v>0</v>
      </c>
      <c r="AR176" s="24" t="s">
        <v>183</v>
      </c>
      <c r="AT176" s="24" t="s">
        <v>166</v>
      </c>
      <c r="AU176" s="24" t="s">
        <v>83</v>
      </c>
      <c r="AY176" s="24" t="s">
        <v>163</v>
      </c>
      <c r="BE176" s="232">
        <f>IF(N176="základní",J176,0)</f>
        <v>0</v>
      </c>
      <c r="BF176" s="232">
        <f>IF(N176="snížená",J176,0)</f>
        <v>0</v>
      </c>
      <c r="BG176" s="232">
        <f>IF(N176="zákl. přenesená",J176,0)</f>
        <v>0</v>
      </c>
      <c r="BH176" s="232">
        <f>IF(N176="sníž. přenesená",J176,0)</f>
        <v>0</v>
      </c>
      <c r="BI176" s="232">
        <f>IF(N176="nulová",J176,0)</f>
        <v>0</v>
      </c>
      <c r="BJ176" s="24" t="s">
        <v>24</v>
      </c>
      <c r="BK176" s="232">
        <f>ROUND(I176*H176,2)</f>
        <v>0</v>
      </c>
      <c r="BL176" s="24" t="s">
        <v>183</v>
      </c>
      <c r="BM176" s="24" t="s">
        <v>1786</v>
      </c>
    </row>
    <row r="177" s="1" customFormat="1" ht="16.5" customHeight="1">
      <c r="B177" s="46"/>
      <c r="C177" s="221" t="s">
        <v>487</v>
      </c>
      <c r="D177" s="221" t="s">
        <v>166</v>
      </c>
      <c r="E177" s="222" t="s">
        <v>1787</v>
      </c>
      <c r="F177" s="223" t="s">
        <v>1788</v>
      </c>
      <c r="G177" s="224" t="s">
        <v>195</v>
      </c>
      <c r="H177" s="225">
        <v>12</v>
      </c>
      <c r="I177" s="226"/>
      <c r="J177" s="227">
        <f>ROUND(I177*H177,2)</f>
        <v>0</v>
      </c>
      <c r="K177" s="223" t="s">
        <v>22</v>
      </c>
      <c r="L177" s="72"/>
      <c r="M177" s="228" t="s">
        <v>22</v>
      </c>
      <c r="N177" s="229" t="s">
        <v>45</v>
      </c>
      <c r="O177" s="47"/>
      <c r="P177" s="230">
        <f>O177*H177</f>
        <v>0</v>
      </c>
      <c r="Q177" s="230">
        <v>0</v>
      </c>
      <c r="R177" s="230">
        <f>Q177*H177</f>
        <v>0</v>
      </c>
      <c r="S177" s="230">
        <v>0</v>
      </c>
      <c r="T177" s="231">
        <f>S177*H177</f>
        <v>0</v>
      </c>
      <c r="AR177" s="24" t="s">
        <v>183</v>
      </c>
      <c r="AT177" s="24" t="s">
        <v>166</v>
      </c>
      <c r="AU177" s="24" t="s">
        <v>83</v>
      </c>
      <c r="AY177" s="24" t="s">
        <v>163</v>
      </c>
      <c r="BE177" s="232">
        <f>IF(N177="základní",J177,0)</f>
        <v>0</v>
      </c>
      <c r="BF177" s="232">
        <f>IF(N177="snížená",J177,0)</f>
        <v>0</v>
      </c>
      <c r="BG177" s="232">
        <f>IF(N177="zákl. přenesená",J177,0)</f>
        <v>0</v>
      </c>
      <c r="BH177" s="232">
        <f>IF(N177="sníž. přenesená",J177,0)</f>
        <v>0</v>
      </c>
      <c r="BI177" s="232">
        <f>IF(N177="nulová",J177,0)</f>
        <v>0</v>
      </c>
      <c r="BJ177" s="24" t="s">
        <v>24</v>
      </c>
      <c r="BK177" s="232">
        <f>ROUND(I177*H177,2)</f>
        <v>0</v>
      </c>
      <c r="BL177" s="24" t="s">
        <v>183</v>
      </c>
      <c r="BM177" s="24" t="s">
        <v>1789</v>
      </c>
    </row>
    <row r="178" s="1" customFormat="1" ht="16.5" customHeight="1">
      <c r="B178" s="46"/>
      <c r="C178" s="221" t="s">
        <v>493</v>
      </c>
      <c r="D178" s="221" t="s">
        <v>166</v>
      </c>
      <c r="E178" s="222" t="s">
        <v>1790</v>
      </c>
      <c r="F178" s="223" t="s">
        <v>1791</v>
      </c>
      <c r="G178" s="224" t="s">
        <v>195</v>
      </c>
      <c r="H178" s="225">
        <v>142</v>
      </c>
      <c r="I178" s="226"/>
      <c r="J178" s="227">
        <f>ROUND(I178*H178,2)</f>
        <v>0</v>
      </c>
      <c r="K178" s="223" t="s">
        <v>22</v>
      </c>
      <c r="L178" s="72"/>
      <c r="M178" s="228" t="s">
        <v>22</v>
      </c>
      <c r="N178" s="229" t="s">
        <v>45</v>
      </c>
      <c r="O178" s="47"/>
      <c r="P178" s="230">
        <f>O178*H178</f>
        <v>0</v>
      </c>
      <c r="Q178" s="230">
        <v>0</v>
      </c>
      <c r="R178" s="230">
        <f>Q178*H178</f>
        <v>0</v>
      </c>
      <c r="S178" s="230">
        <v>0</v>
      </c>
      <c r="T178" s="231">
        <f>S178*H178</f>
        <v>0</v>
      </c>
      <c r="AR178" s="24" t="s">
        <v>1768</v>
      </c>
      <c r="AT178" s="24" t="s">
        <v>166</v>
      </c>
      <c r="AU178" s="24" t="s">
        <v>83</v>
      </c>
      <c r="AY178" s="24" t="s">
        <v>163</v>
      </c>
      <c r="BE178" s="232">
        <f>IF(N178="základní",J178,0)</f>
        <v>0</v>
      </c>
      <c r="BF178" s="232">
        <f>IF(N178="snížená",J178,0)</f>
        <v>0</v>
      </c>
      <c r="BG178" s="232">
        <f>IF(N178="zákl. přenesená",J178,0)</f>
        <v>0</v>
      </c>
      <c r="BH178" s="232">
        <f>IF(N178="sníž. přenesená",J178,0)</f>
        <v>0</v>
      </c>
      <c r="BI178" s="232">
        <f>IF(N178="nulová",J178,0)</f>
        <v>0</v>
      </c>
      <c r="BJ178" s="24" t="s">
        <v>24</v>
      </c>
      <c r="BK178" s="232">
        <f>ROUND(I178*H178,2)</f>
        <v>0</v>
      </c>
      <c r="BL178" s="24" t="s">
        <v>1768</v>
      </c>
      <c r="BM178" s="24" t="s">
        <v>1792</v>
      </c>
    </row>
    <row r="179" s="1" customFormat="1" ht="16.5" customHeight="1">
      <c r="B179" s="46"/>
      <c r="C179" s="272" t="s">
        <v>501</v>
      </c>
      <c r="D179" s="272" t="s">
        <v>344</v>
      </c>
      <c r="E179" s="273" t="s">
        <v>1793</v>
      </c>
      <c r="F179" s="274" t="s">
        <v>1794</v>
      </c>
      <c r="G179" s="275" t="s">
        <v>440</v>
      </c>
      <c r="H179" s="276">
        <v>142</v>
      </c>
      <c r="I179" s="277"/>
      <c r="J179" s="278">
        <f>ROUND(I179*H179,2)</f>
        <v>0</v>
      </c>
      <c r="K179" s="274" t="s">
        <v>22</v>
      </c>
      <c r="L179" s="279"/>
      <c r="M179" s="280" t="s">
        <v>22</v>
      </c>
      <c r="N179" s="281" t="s">
        <v>45</v>
      </c>
      <c r="O179" s="47"/>
      <c r="P179" s="230">
        <f>O179*H179</f>
        <v>0</v>
      </c>
      <c r="Q179" s="230">
        <v>0.058000000000000003</v>
      </c>
      <c r="R179" s="230">
        <f>Q179*H179</f>
        <v>8.2360000000000007</v>
      </c>
      <c r="S179" s="230">
        <v>0</v>
      </c>
      <c r="T179" s="231">
        <f>S179*H179</f>
        <v>0</v>
      </c>
      <c r="AR179" s="24" t="s">
        <v>1768</v>
      </c>
      <c r="AT179" s="24" t="s">
        <v>344</v>
      </c>
      <c r="AU179" s="24" t="s">
        <v>83</v>
      </c>
      <c r="AY179" s="24" t="s">
        <v>163</v>
      </c>
      <c r="BE179" s="232">
        <f>IF(N179="základní",J179,0)</f>
        <v>0</v>
      </c>
      <c r="BF179" s="232">
        <f>IF(N179="snížená",J179,0)</f>
        <v>0</v>
      </c>
      <c r="BG179" s="232">
        <f>IF(N179="zákl. přenesená",J179,0)</f>
        <v>0</v>
      </c>
      <c r="BH179" s="232">
        <f>IF(N179="sníž. přenesená",J179,0)</f>
        <v>0</v>
      </c>
      <c r="BI179" s="232">
        <f>IF(N179="nulová",J179,0)</f>
        <v>0</v>
      </c>
      <c r="BJ179" s="24" t="s">
        <v>24</v>
      </c>
      <c r="BK179" s="232">
        <f>ROUND(I179*H179,2)</f>
        <v>0</v>
      </c>
      <c r="BL179" s="24" t="s">
        <v>1768</v>
      </c>
      <c r="BM179" s="24" t="s">
        <v>1795</v>
      </c>
    </row>
    <row r="180" s="1" customFormat="1" ht="16.5" customHeight="1">
      <c r="B180" s="46"/>
      <c r="C180" s="221" t="s">
        <v>506</v>
      </c>
      <c r="D180" s="221" t="s">
        <v>166</v>
      </c>
      <c r="E180" s="222" t="s">
        <v>1796</v>
      </c>
      <c r="F180" s="223" t="s">
        <v>1797</v>
      </c>
      <c r="G180" s="224" t="s">
        <v>195</v>
      </c>
      <c r="H180" s="225">
        <v>113</v>
      </c>
      <c r="I180" s="226"/>
      <c r="J180" s="227">
        <f>ROUND(I180*H180,2)</f>
        <v>0</v>
      </c>
      <c r="K180" s="223" t="s">
        <v>22</v>
      </c>
      <c r="L180" s="72"/>
      <c r="M180" s="228" t="s">
        <v>22</v>
      </c>
      <c r="N180" s="229" t="s">
        <v>45</v>
      </c>
      <c r="O180" s="47"/>
      <c r="P180" s="230">
        <f>O180*H180</f>
        <v>0</v>
      </c>
      <c r="Q180" s="230">
        <v>0</v>
      </c>
      <c r="R180" s="230">
        <f>Q180*H180</f>
        <v>0</v>
      </c>
      <c r="S180" s="230">
        <v>0</v>
      </c>
      <c r="T180" s="231">
        <f>S180*H180</f>
        <v>0</v>
      </c>
      <c r="AR180" s="24" t="s">
        <v>1768</v>
      </c>
      <c r="AT180" s="24" t="s">
        <v>166</v>
      </c>
      <c r="AU180" s="24" t="s">
        <v>83</v>
      </c>
      <c r="AY180" s="24" t="s">
        <v>163</v>
      </c>
      <c r="BE180" s="232">
        <f>IF(N180="základní",J180,0)</f>
        <v>0</v>
      </c>
      <c r="BF180" s="232">
        <f>IF(N180="snížená",J180,0)</f>
        <v>0</v>
      </c>
      <c r="BG180" s="232">
        <f>IF(N180="zákl. přenesená",J180,0)</f>
        <v>0</v>
      </c>
      <c r="BH180" s="232">
        <f>IF(N180="sníž. přenesená",J180,0)</f>
        <v>0</v>
      </c>
      <c r="BI180" s="232">
        <f>IF(N180="nulová",J180,0)</f>
        <v>0</v>
      </c>
      <c r="BJ180" s="24" t="s">
        <v>24</v>
      </c>
      <c r="BK180" s="232">
        <f>ROUND(I180*H180,2)</f>
        <v>0</v>
      </c>
      <c r="BL180" s="24" t="s">
        <v>1768</v>
      </c>
      <c r="BM180" s="24" t="s">
        <v>1798</v>
      </c>
    </row>
    <row r="181" s="12" customFormat="1">
      <c r="B181" s="245"/>
      <c r="C181" s="246"/>
      <c r="D181" s="235" t="s">
        <v>173</v>
      </c>
      <c r="E181" s="247" t="s">
        <v>22</v>
      </c>
      <c r="F181" s="248" t="s">
        <v>1799</v>
      </c>
      <c r="G181" s="246"/>
      <c r="H181" s="247" t="s">
        <v>22</v>
      </c>
      <c r="I181" s="249"/>
      <c r="J181" s="246"/>
      <c r="K181" s="246"/>
      <c r="L181" s="250"/>
      <c r="M181" s="251"/>
      <c r="N181" s="252"/>
      <c r="O181" s="252"/>
      <c r="P181" s="252"/>
      <c r="Q181" s="252"/>
      <c r="R181" s="252"/>
      <c r="S181" s="252"/>
      <c r="T181" s="253"/>
      <c r="AT181" s="254" t="s">
        <v>173</v>
      </c>
      <c r="AU181" s="254" t="s">
        <v>83</v>
      </c>
      <c r="AV181" s="12" t="s">
        <v>24</v>
      </c>
      <c r="AW181" s="12" t="s">
        <v>37</v>
      </c>
      <c r="AX181" s="12" t="s">
        <v>74</v>
      </c>
      <c r="AY181" s="254" t="s">
        <v>163</v>
      </c>
    </row>
    <row r="182" s="11" customFormat="1">
      <c r="B182" s="233"/>
      <c r="C182" s="234"/>
      <c r="D182" s="235" t="s">
        <v>173</v>
      </c>
      <c r="E182" s="236" t="s">
        <v>22</v>
      </c>
      <c r="F182" s="237" t="s">
        <v>1800</v>
      </c>
      <c r="G182" s="234"/>
      <c r="H182" s="238">
        <v>113</v>
      </c>
      <c r="I182" s="239"/>
      <c r="J182" s="234"/>
      <c r="K182" s="234"/>
      <c r="L182" s="240"/>
      <c r="M182" s="241"/>
      <c r="N182" s="242"/>
      <c r="O182" s="242"/>
      <c r="P182" s="242"/>
      <c r="Q182" s="242"/>
      <c r="R182" s="242"/>
      <c r="S182" s="242"/>
      <c r="T182" s="243"/>
      <c r="AT182" s="244" t="s">
        <v>173</v>
      </c>
      <c r="AU182" s="244" t="s">
        <v>83</v>
      </c>
      <c r="AV182" s="11" t="s">
        <v>83</v>
      </c>
      <c r="AW182" s="11" t="s">
        <v>37</v>
      </c>
      <c r="AX182" s="11" t="s">
        <v>24</v>
      </c>
      <c r="AY182" s="244" t="s">
        <v>163</v>
      </c>
    </row>
    <row r="183" s="1" customFormat="1" ht="16.5" customHeight="1">
      <c r="B183" s="46"/>
      <c r="C183" s="221" t="s">
        <v>511</v>
      </c>
      <c r="D183" s="221" t="s">
        <v>166</v>
      </c>
      <c r="E183" s="222" t="s">
        <v>1801</v>
      </c>
      <c r="F183" s="223" t="s">
        <v>1413</v>
      </c>
      <c r="G183" s="224" t="s">
        <v>261</v>
      </c>
      <c r="H183" s="225">
        <v>851.00999999999999</v>
      </c>
      <c r="I183" s="226"/>
      <c r="J183" s="227">
        <f>ROUND(I183*H183,2)</f>
        <v>0</v>
      </c>
      <c r="K183" s="223" t="s">
        <v>22</v>
      </c>
      <c r="L183" s="72"/>
      <c r="M183" s="228" t="s">
        <v>22</v>
      </c>
      <c r="N183" s="229" t="s">
        <v>45</v>
      </c>
      <c r="O183" s="47"/>
      <c r="P183" s="230">
        <f>O183*H183</f>
        <v>0</v>
      </c>
      <c r="Q183" s="230">
        <v>0</v>
      </c>
      <c r="R183" s="230">
        <f>Q183*H183</f>
        <v>0</v>
      </c>
      <c r="S183" s="230">
        <v>0</v>
      </c>
      <c r="T183" s="231">
        <f>S183*H183</f>
        <v>0</v>
      </c>
      <c r="AR183" s="24" t="s">
        <v>183</v>
      </c>
      <c r="AT183" s="24" t="s">
        <v>166</v>
      </c>
      <c r="AU183" s="24" t="s">
        <v>83</v>
      </c>
      <c r="AY183" s="24" t="s">
        <v>163</v>
      </c>
      <c r="BE183" s="232">
        <f>IF(N183="základní",J183,0)</f>
        <v>0</v>
      </c>
      <c r="BF183" s="232">
        <f>IF(N183="snížená",J183,0)</f>
        <v>0</v>
      </c>
      <c r="BG183" s="232">
        <f>IF(N183="zákl. přenesená",J183,0)</f>
        <v>0</v>
      </c>
      <c r="BH183" s="232">
        <f>IF(N183="sníž. přenesená",J183,0)</f>
        <v>0</v>
      </c>
      <c r="BI183" s="232">
        <f>IF(N183="nulová",J183,0)</f>
        <v>0</v>
      </c>
      <c r="BJ183" s="24" t="s">
        <v>24</v>
      </c>
      <c r="BK183" s="232">
        <f>ROUND(I183*H183,2)</f>
        <v>0</v>
      </c>
      <c r="BL183" s="24" t="s">
        <v>183</v>
      </c>
      <c r="BM183" s="24" t="s">
        <v>1802</v>
      </c>
    </row>
    <row r="184" s="11" customFormat="1">
      <c r="B184" s="233"/>
      <c r="C184" s="234"/>
      <c r="D184" s="235" t="s">
        <v>173</v>
      </c>
      <c r="E184" s="236" t="s">
        <v>22</v>
      </c>
      <c r="F184" s="237" t="s">
        <v>1702</v>
      </c>
      <c r="G184" s="234"/>
      <c r="H184" s="238">
        <v>851.00999999999999</v>
      </c>
      <c r="I184" s="239"/>
      <c r="J184" s="234"/>
      <c r="K184" s="234"/>
      <c r="L184" s="240"/>
      <c r="M184" s="241"/>
      <c r="N184" s="242"/>
      <c r="O184" s="242"/>
      <c r="P184" s="242"/>
      <c r="Q184" s="242"/>
      <c r="R184" s="242"/>
      <c r="S184" s="242"/>
      <c r="T184" s="243"/>
      <c r="AT184" s="244" t="s">
        <v>173</v>
      </c>
      <c r="AU184" s="244" t="s">
        <v>83</v>
      </c>
      <c r="AV184" s="11" t="s">
        <v>83</v>
      </c>
      <c r="AW184" s="11" t="s">
        <v>37</v>
      </c>
      <c r="AX184" s="11" t="s">
        <v>24</v>
      </c>
      <c r="AY184" s="244" t="s">
        <v>163</v>
      </c>
    </row>
    <row r="185" s="10" customFormat="1" ht="29.88" customHeight="1">
      <c r="B185" s="205"/>
      <c r="C185" s="206"/>
      <c r="D185" s="207" t="s">
        <v>73</v>
      </c>
      <c r="E185" s="219" t="s">
        <v>213</v>
      </c>
      <c r="F185" s="219" t="s">
        <v>1193</v>
      </c>
      <c r="G185" s="206"/>
      <c r="H185" s="206"/>
      <c r="I185" s="209"/>
      <c r="J185" s="220">
        <f>BK185</f>
        <v>0</v>
      </c>
      <c r="K185" s="206"/>
      <c r="L185" s="211"/>
      <c r="M185" s="212"/>
      <c r="N185" s="213"/>
      <c r="O185" s="213"/>
      <c r="P185" s="214">
        <f>SUM(P186:P188)</f>
        <v>0</v>
      </c>
      <c r="Q185" s="213"/>
      <c r="R185" s="214">
        <f>SUM(R186:R188)</f>
        <v>0.094355000000000008</v>
      </c>
      <c r="S185" s="213"/>
      <c r="T185" s="215">
        <f>SUM(T186:T188)</f>
        <v>4.4917499999999997</v>
      </c>
      <c r="AR185" s="216" t="s">
        <v>24</v>
      </c>
      <c r="AT185" s="217" t="s">
        <v>73</v>
      </c>
      <c r="AU185" s="217" t="s">
        <v>24</v>
      </c>
      <c r="AY185" s="216" t="s">
        <v>163</v>
      </c>
      <c r="BK185" s="218">
        <f>SUM(BK186:BK188)</f>
        <v>0</v>
      </c>
    </row>
    <row r="186" s="1" customFormat="1" ht="25.5" customHeight="1">
      <c r="B186" s="46"/>
      <c r="C186" s="221" t="s">
        <v>524</v>
      </c>
      <c r="D186" s="221" t="s">
        <v>166</v>
      </c>
      <c r="E186" s="222" t="s">
        <v>1803</v>
      </c>
      <c r="F186" s="223" t="s">
        <v>1804</v>
      </c>
      <c r="G186" s="224" t="s">
        <v>261</v>
      </c>
      <c r="H186" s="225">
        <v>28.25</v>
      </c>
      <c r="I186" s="226"/>
      <c r="J186" s="227">
        <f>ROUND(I186*H186,2)</f>
        <v>0</v>
      </c>
      <c r="K186" s="223" t="s">
        <v>232</v>
      </c>
      <c r="L186" s="72"/>
      <c r="M186" s="228" t="s">
        <v>22</v>
      </c>
      <c r="N186" s="229" t="s">
        <v>45</v>
      </c>
      <c r="O186" s="47"/>
      <c r="P186" s="230">
        <f>O186*H186</f>
        <v>0</v>
      </c>
      <c r="Q186" s="230">
        <v>0.0033400000000000001</v>
      </c>
      <c r="R186" s="230">
        <f>Q186*H186</f>
        <v>0.094355000000000008</v>
      </c>
      <c r="S186" s="230">
        <v>0.159</v>
      </c>
      <c r="T186" s="231">
        <f>S186*H186</f>
        <v>4.4917499999999997</v>
      </c>
      <c r="AR186" s="24" t="s">
        <v>183</v>
      </c>
      <c r="AT186" s="24" t="s">
        <v>166</v>
      </c>
      <c r="AU186" s="24" t="s">
        <v>83</v>
      </c>
      <c r="AY186" s="24" t="s">
        <v>163</v>
      </c>
      <c r="BE186" s="232">
        <f>IF(N186="základní",J186,0)</f>
        <v>0</v>
      </c>
      <c r="BF186" s="232">
        <f>IF(N186="snížená",J186,0)</f>
        <v>0</v>
      </c>
      <c r="BG186" s="232">
        <f>IF(N186="zákl. přenesená",J186,0)</f>
        <v>0</v>
      </c>
      <c r="BH186" s="232">
        <f>IF(N186="sníž. přenesená",J186,0)</f>
        <v>0</v>
      </c>
      <c r="BI186" s="232">
        <f>IF(N186="nulová",J186,0)</f>
        <v>0</v>
      </c>
      <c r="BJ186" s="24" t="s">
        <v>24</v>
      </c>
      <c r="BK186" s="232">
        <f>ROUND(I186*H186,2)</f>
        <v>0</v>
      </c>
      <c r="BL186" s="24" t="s">
        <v>183</v>
      </c>
      <c r="BM186" s="24" t="s">
        <v>1805</v>
      </c>
    </row>
    <row r="187" s="1" customFormat="1">
      <c r="B187" s="46"/>
      <c r="C187" s="74"/>
      <c r="D187" s="235" t="s">
        <v>234</v>
      </c>
      <c r="E187" s="74"/>
      <c r="F187" s="259" t="s">
        <v>1806</v>
      </c>
      <c r="G187" s="74"/>
      <c r="H187" s="74"/>
      <c r="I187" s="191"/>
      <c r="J187" s="74"/>
      <c r="K187" s="74"/>
      <c r="L187" s="72"/>
      <c r="M187" s="260"/>
      <c r="N187" s="47"/>
      <c r="O187" s="47"/>
      <c r="P187" s="47"/>
      <c r="Q187" s="47"/>
      <c r="R187" s="47"/>
      <c r="S187" s="47"/>
      <c r="T187" s="95"/>
      <c r="AT187" s="24" t="s">
        <v>234</v>
      </c>
      <c r="AU187" s="24" t="s">
        <v>83</v>
      </c>
    </row>
    <row r="188" s="11" customFormat="1">
      <c r="B188" s="233"/>
      <c r="C188" s="234"/>
      <c r="D188" s="235" t="s">
        <v>173</v>
      </c>
      <c r="E188" s="236" t="s">
        <v>22</v>
      </c>
      <c r="F188" s="237" t="s">
        <v>1807</v>
      </c>
      <c r="G188" s="234"/>
      <c r="H188" s="238">
        <v>28.25</v>
      </c>
      <c r="I188" s="239"/>
      <c r="J188" s="234"/>
      <c r="K188" s="234"/>
      <c r="L188" s="240"/>
      <c r="M188" s="241"/>
      <c r="N188" s="242"/>
      <c r="O188" s="242"/>
      <c r="P188" s="242"/>
      <c r="Q188" s="242"/>
      <c r="R188" s="242"/>
      <c r="S188" s="242"/>
      <c r="T188" s="243"/>
      <c r="AT188" s="244" t="s">
        <v>173</v>
      </c>
      <c r="AU188" s="244" t="s">
        <v>83</v>
      </c>
      <c r="AV188" s="11" t="s">
        <v>83</v>
      </c>
      <c r="AW188" s="11" t="s">
        <v>37</v>
      </c>
      <c r="AX188" s="11" t="s">
        <v>24</v>
      </c>
      <c r="AY188" s="244" t="s">
        <v>163</v>
      </c>
    </row>
    <row r="189" s="10" customFormat="1" ht="29.88" customHeight="1">
      <c r="B189" s="205"/>
      <c r="C189" s="206"/>
      <c r="D189" s="207" t="s">
        <v>73</v>
      </c>
      <c r="E189" s="219" t="s">
        <v>636</v>
      </c>
      <c r="F189" s="219" t="s">
        <v>637</v>
      </c>
      <c r="G189" s="206"/>
      <c r="H189" s="206"/>
      <c r="I189" s="209"/>
      <c r="J189" s="220">
        <f>BK189</f>
        <v>0</v>
      </c>
      <c r="K189" s="206"/>
      <c r="L189" s="211"/>
      <c r="M189" s="212"/>
      <c r="N189" s="213"/>
      <c r="O189" s="213"/>
      <c r="P189" s="214">
        <f>SUM(P190:P191)</f>
        <v>0</v>
      </c>
      <c r="Q189" s="213"/>
      <c r="R189" s="214">
        <f>SUM(R190:R191)</f>
        <v>0</v>
      </c>
      <c r="S189" s="213"/>
      <c r="T189" s="215">
        <f>SUM(T190:T191)</f>
        <v>0</v>
      </c>
      <c r="AR189" s="216" t="s">
        <v>24</v>
      </c>
      <c r="AT189" s="217" t="s">
        <v>73</v>
      </c>
      <c r="AU189" s="217" t="s">
        <v>24</v>
      </c>
      <c r="AY189" s="216" t="s">
        <v>163</v>
      </c>
      <c r="BK189" s="218">
        <f>SUM(BK190:BK191)</f>
        <v>0</v>
      </c>
    </row>
    <row r="190" s="1" customFormat="1" ht="25.5" customHeight="1">
      <c r="B190" s="46"/>
      <c r="C190" s="221" t="s">
        <v>533</v>
      </c>
      <c r="D190" s="221" t="s">
        <v>166</v>
      </c>
      <c r="E190" s="222" t="s">
        <v>1560</v>
      </c>
      <c r="F190" s="223" t="s">
        <v>1561</v>
      </c>
      <c r="G190" s="224" t="s">
        <v>327</v>
      </c>
      <c r="H190" s="225">
        <v>660.66399999999999</v>
      </c>
      <c r="I190" s="226"/>
      <c r="J190" s="227">
        <f>ROUND(I190*H190,2)</f>
        <v>0</v>
      </c>
      <c r="K190" s="223" t="s">
        <v>232</v>
      </c>
      <c r="L190" s="72"/>
      <c r="M190" s="228" t="s">
        <v>22</v>
      </c>
      <c r="N190" s="229" t="s">
        <v>45</v>
      </c>
      <c r="O190" s="47"/>
      <c r="P190" s="230">
        <f>O190*H190</f>
        <v>0</v>
      </c>
      <c r="Q190" s="230">
        <v>0</v>
      </c>
      <c r="R190" s="230">
        <f>Q190*H190</f>
        <v>0</v>
      </c>
      <c r="S190" s="230">
        <v>0</v>
      </c>
      <c r="T190" s="231">
        <f>S190*H190</f>
        <v>0</v>
      </c>
      <c r="AR190" s="24" t="s">
        <v>183</v>
      </c>
      <c r="AT190" s="24" t="s">
        <v>166</v>
      </c>
      <c r="AU190" s="24" t="s">
        <v>83</v>
      </c>
      <c r="AY190" s="24" t="s">
        <v>163</v>
      </c>
      <c r="BE190" s="232">
        <f>IF(N190="základní",J190,0)</f>
        <v>0</v>
      </c>
      <c r="BF190" s="232">
        <f>IF(N190="snížená",J190,0)</f>
        <v>0</v>
      </c>
      <c r="BG190" s="232">
        <f>IF(N190="zákl. přenesená",J190,0)</f>
        <v>0</v>
      </c>
      <c r="BH190" s="232">
        <f>IF(N190="sníž. přenesená",J190,0)</f>
        <v>0</v>
      </c>
      <c r="BI190" s="232">
        <f>IF(N190="nulová",J190,0)</f>
        <v>0</v>
      </c>
      <c r="BJ190" s="24" t="s">
        <v>24</v>
      </c>
      <c r="BK190" s="232">
        <f>ROUND(I190*H190,2)</f>
        <v>0</v>
      </c>
      <c r="BL190" s="24" t="s">
        <v>183</v>
      </c>
      <c r="BM190" s="24" t="s">
        <v>1808</v>
      </c>
    </row>
    <row r="191" s="1" customFormat="1">
      <c r="B191" s="46"/>
      <c r="C191" s="74"/>
      <c r="D191" s="235" t="s">
        <v>234</v>
      </c>
      <c r="E191" s="74"/>
      <c r="F191" s="259" t="s">
        <v>1418</v>
      </c>
      <c r="G191" s="74"/>
      <c r="H191" s="74"/>
      <c r="I191" s="191"/>
      <c r="J191" s="74"/>
      <c r="K191" s="74"/>
      <c r="L191" s="72"/>
      <c r="M191" s="282"/>
      <c r="N191" s="256"/>
      <c r="O191" s="256"/>
      <c r="P191" s="256"/>
      <c r="Q191" s="256"/>
      <c r="R191" s="256"/>
      <c r="S191" s="256"/>
      <c r="T191" s="283"/>
      <c r="AT191" s="24" t="s">
        <v>234</v>
      </c>
      <c r="AU191" s="24" t="s">
        <v>83</v>
      </c>
    </row>
    <row r="192" s="1" customFormat="1" ht="6.96" customHeight="1">
      <c r="B192" s="67"/>
      <c r="C192" s="68"/>
      <c r="D192" s="68"/>
      <c r="E192" s="68"/>
      <c r="F192" s="68"/>
      <c r="G192" s="68"/>
      <c r="H192" s="68"/>
      <c r="I192" s="166"/>
      <c r="J192" s="68"/>
      <c r="K192" s="68"/>
      <c r="L192" s="72"/>
    </row>
  </sheetData>
  <sheetProtection sheet="1" autoFilter="0" formatColumns="0" formatRows="0" objects="1" scenarios="1" spinCount="100000" saltValue="fccWeT2o+te0UQo231bzc0wq8gzoyJOJMKmELLuDKkC4jRgNJ9cnGzTl9WeI2wkb7uWlwpalQbNpIQ4XrLYWRA==" hashValue="JMH6wgtqPqH2M+QFFERRtCYpbMJpJuoe8Iscxr+scV3RLnBUNfwsgByOeXACat/nleDiWvz1G9UVWZ+QTd+Icg==" algorithmName="SHA-512" password="CC35"/>
  <autoFilter ref="C82:K191"/>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121</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1809</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ROUND(J81,2)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ROUND(SUM(BE81:BE164), 2)</f>
        <v>0</v>
      </c>
      <c r="G30" s="47"/>
      <c r="H30" s="47"/>
      <c r="I30" s="158">
        <v>0.20999999999999999</v>
      </c>
      <c r="J30" s="157">
        <f>ROUND(ROUND((SUM(BE81:BE164)), 2)*I30, 2)</f>
        <v>0</v>
      </c>
      <c r="K30" s="51"/>
    </row>
    <row r="31" s="1" customFormat="1" ht="14.4" customHeight="1">
      <c r="B31" s="46"/>
      <c r="C31" s="47"/>
      <c r="D31" s="47"/>
      <c r="E31" s="55" t="s">
        <v>46</v>
      </c>
      <c r="F31" s="157">
        <f>ROUND(SUM(BF81:BF164), 2)</f>
        <v>0</v>
      </c>
      <c r="G31" s="47"/>
      <c r="H31" s="47"/>
      <c r="I31" s="158">
        <v>0.14999999999999999</v>
      </c>
      <c r="J31" s="157">
        <f>ROUND(ROUND((SUM(BF81:BF164)), 2)*I31, 2)</f>
        <v>0</v>
      </c>
      <c r="K31" s="51"/>
    </row>
    <row r="32" hidden="1" s="1" customFormat="1" ht="14.4" customHeight="1">
      <c r="B32" s="46"/>
      <c r="C32" s="47"/>
      <c r="D32" s="47"/>
      <c r="E32" s="55" t="s">
        <v>47</v>
      </c>
      <c r="F32" s="157">
        <f>ROUND(SUM(BG81:BG164), 2)</f>
        <v>0</v>
      </c>
      <c r="G32" s="47"/>
      <c r="H32" s="47"/>
      <c r="I32" s="158">
        <v>0.20999999999999999</v>
      </c>
      <c r="J32" s="157">
        <v>0</v>
      </c>
      <c r="K32" s="51"/>
    </row>
    <row r="33" hidden="1" s="1" customFormat="1" ht="14.4" customHeight="1">
      <c r="B33" s="46"/>
      <c r="C33" s="47"/>
      <c r="D33" s="47"/>
      <c r="E33" s="55" t="s">
        <v>48</v>
      </c>
      <c r="F33" s="157">
        <f>ROUND(SUM(BH81:BH164), 2)</f>
        <v>0</v>
      </c>
      <c r="G33" s="47"/>
      <c r="H33" s="47"/>
      <c r="I33" s="158">
        <v>0.14999999999999999</v>
      </c>
      <c r="J33" s="157">
        <v>0</v>
      </c>
      <c r="K33" s="51"/>
    </row>
    <row r="34" hidden="1" s="1" customFormat="1" ht="14.4" customHeight="1">
      <c r="B34" s="46"/>
      <c r="C34" s="47"/>
      <c r="D34" s="47"/>
      <c r="E34" s="55" t="s">
        <v>49</v>
      </c>
      <c r="F34" s="157">
        <f>ROUND(SUM(BI81:BI164),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307 - Přeložka vodovodu v ul. Železničářů</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J81</f>
        <v>0</v>
      </c>
      <c r="K56" s="51"/>
      <c r="AU56" s="24" t="s">
        <v>140</v>
      </c>
    </row>
    <row r="57" s="7" customFormat="1" ht="24.96" customHeight="1">
      <c r="B57" s="177"/>
      <c r="C57" s="178"/>
      <c r="D57" s="179" t="s">
        <v>219</v>
      </c>
      <c r="E57" s="180"/>
      <c r="F57" s="180"/>
      <c r="G57" s="180"/>
      <c r="H57" s="180"/>
      <c r="I57" s="181"/>
      <c r="J57" s="182">
        <f>J82</f>
        <v>0</v>
      </c>
      <c r="K57" s="183"/>
    </row>
    <row r="58" s="8" customFormat="1" ht="19.92" customHeight="1">
      <c r="B58" s="184"/>
      <c r="C58" s="185"/>
      <c r="D58" s="186" t="s">
        <v>220</v>
      </c>
      <c r="E58" s="187"/>
      <c r="F58" s="187"/>
      <c r="G58" s="187"/>
      <c r="H58" s="187"/>
      <c r="I58" s="188"/>
      <c r="J58" s="189">
        <f>J83</f>
        <v>0</v>
      </c>
      <c r="K58" s="190"/>
    </row>
    <row r="59" s="8" customFormat="1" ht="19.92" customHeight="1">
      <c r="B59" s="184"/>
      <c r="C59" s="185"/>
      <c r="D59" s="186" t="s">
        <v>847</v>
      </c>
      <c r="E59" s="187"/>
      <c r="F59" s="187"/>
      <c r="G59" s="187"/>
      <c r="H59" s="187"/>
      <c r="I59" s="188"/>
      <c r="J59" s="189">
        <f>J116</f>
        <v>0</v>
      </c>
      <c r="K59" s="190"/>
    </row>
    <row r="60" s="8" customFormat="1" ht="19.92" customHeight="1">
      <c r="B60" s="184"/>
      <c r="C60" s="185"/>
      <c r="D60" s="186" t="s">
        <v>222</v>
      </c>
      <c r="E60" s="187"/>
      <c r="F60" s="187"/>
      <c r="G60" s="187"/>
      <c r="H60" s="187"/>
      <c r="I60" s="188"/>
      <c r="J60" s="189">
        <f>J119</f>
        <v>0</v>
      </c>
      <c r="K60" s="190"/>
    </row>
    <row r="61" s="8" customFormat="1" ht="19.92" customHeight="1">
      <c r="B61" s="184"/>
      <c r="C61" s="185"/>
      <c r="D61" s="186" t="s">
        <v>225</v>
      </c>
      <c r="E61" s="187"/>
      <c r="F61" s="187"/>
      <c r="G61" s="187"/>
      <c r="H61" s="187"/>
      <c r="I61" s="188"/>
      <c r="J61" s="189">
        <f>J160</f>
        <v>0</v>
      </c>
      <c r="K61" s="190"/>
    </row>
    <row r="62" s="1" customFormat="1" ht="21.84" customHeight="1">
      <c r="B62" s="46"/>
      <c r="C62" s="47"/>
      <c r="D62" s="47"/>
      <c r="E62" s="47"/>
      <c r="F62" s="47"/>
      <c r="G62" s="47"/>
      <c r="H62" s="47"/>
      <c r="I62" s="144"/>
      <c r="J62" s="47"/>
      <c r="K62" s="51"/>
    </row>
    <row r="63" s="1" customFormat="1" ht="6.96" customHeight="1">
      <c r="B63" s="67"/>
      <c r="C63" s="68"/>
      <c r="D63" s="68"/>
      <c r="E63" s="68"/>
      <c r="F63" s="68"/>
      <c r="G63" s="68"/>
      <c r="H63" s="68"/>
      <c r="I63" s="166"/>
      <c r="J63" s="68"/>
      <c r="K63" s="69"/>
    </row>
    <row r="67" s="1" customFormat="1" ht="6.96" customHeight="1">
      <c r="B67" s="70"/>
      <c r="C67" s="71"/>
      <c r="D67" s="71"/>
      <c r="E67" s="71"/>
      <c r="F67" s="71"/>
      <c r="G67" s="71"/>
      <c r="H67" s="71"/>
      <c r="I67" s="169"/>
      <c r="J67" s="71"/>
      <c r="K67" s="71"/>
      <c r="L67" s="72"/>
    </row>
    <row r="68" s="1" customFormat="1" ht="36.96" customHeight="1">
      <c r="B68" s="46"/>
      <c r="C68" s="73" t="s">
        <v>146</v>
      </c>
      <c r="D68" s="74"/>
      <c r="E68" s="74"/>
      <c r="F68" s="74"/>
      <c r="G68" s="74"/>
      <c r="H68" s="74"/>
      <c r="I68" s="191"/>
      <c r="J68" s="74"/>
      <c r="K68" s="74"/>
      <c r="L68" s="72"/>
    </row>
    <row r="69" s="1" customFormat="1" ht="6.96" customHeight="1">
      <c r="B69" s="46"/>
      <c r="C69" s="74"/>
      <c r="D69" s="74"/>
      <c r="E69" s="74"/>
      <c r="F69" s="74"/>
      <c r="G69" s="74"/>
      <c r="H69" s="74"/>
      <c r="I69" s="191"/>
      <c r="J69" s="74"/>
      <c r="K69" s="74"/>
      <c r="L69" s="72"/>
    </row>
    <row r="70" s="1" customFormat="1" ht="14.4" customHeight="1">
      <c r="B70" s="46"/>
      <c r="C70" s="76" t="s">
        <v>18</v>
      </c>
      <c r="D70" s="74"/>
      <c r="E70" s="74"/>
      <c r="F70" s="74"/>
      <c r="G70" s="74"/>
      <c r="H70" s="74"/>
      <c r="I70" s="191"/>
      <c r="J70" s="74"/>
      <c r="K70" s="74"/>
      <c r="L70" s="72"/>
    </row>
    <row r="71" s="1" customFormat="1" ht="16.5" customHeight="1">
      <c r="B71" s="46"/>
      <c r="C71" s="74"/>
      <c r="D71" s="74"/>
      <c r="E71" s="192" t="str">
        <f>E7</f>
        <v>II/118 Kladno - Středočeský kraj</v>
      </c>
      <c r="F71" s="76"/>
      <c r="G71" s="76"/>
      <c r="H71" s="76"/>
      <c r="I71" s="191"/>
      <c r="J71" s="74"/>
      <c r="K71" s="74"/>
      <c r="L71" s="72"/>
    </row>
    <row r="72" s="1" customFormat="1" ht="14.4" customHeight="1">
      <c r="B72" s="46"/>
      <c r="C72" s="76" t="s">
        <v>134</v>
      </c>
      <c r="D72" s="74"/>
      <c r="E72" s="74"/>
      <c r="F72" s="74"/>
      <c r="G72" s="74"/>
      <c r="H72" s="74"/>
      <c r="I72" s="191"/>
      <c r="J72" s="74"/>
      <c r="K72" s="74"/>
      <c r="L72" s="72"/>
    </row>
    <row r="73" s="1" customFormat="1" ht="17.25" customHeight="1">
      <c r="B73" s="46"/>
      <c r="C73" s="74"/>
      <c r="D73" s="74"/>
      <c r="E73" s="82" t="str">
        <f>E9</f>
        <v>SO 307 - Přeložka vodovodu v ul. Železničářů</v>
      </c>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8" customHeight="1">
      <c r="B75" s="46"/>
      <c r="C75" s="76" t="s">
        <v>25</v>
      </c>
      <c r="D75" s="74"/>
      <c r="E75" s="74"/>
      <c r="F75" s="193" t="str">
        <f>F12</f>
        <v xml:space="preserve"> </v>
      </c>
      <c r="G75" s="74"/>
      <c r="H75" s="74"/>
      <c r="I75" s="194" t="s">
        <v>27</v>
      </c>
      <c r="J75" s="85" t="str">
        <f>IF(J12="","",J12)</f>
        <v>05.09.2016</v>
      </c>
      <c r="K75" s="74"/>
      <c r="L75" s="72"/>
    </row>
    <row r="76" s="1" customFormat="1" ht="6.96" customHeight="1">
      <c r="B76" s="46"/>
      <c r="C76" s="74"/>
      <c r="D76" s="74"/>
      <c r="E76" s="74"/>
      <c r="F76" s="74"/>
      <c r="G76" s="74"/>
      <c r="H76" s="74"/>
      <c r="I76" s="191"/>
      <c r="J76" s="74"/>
      <c r="K76" s="74"/>
      <c r="L76" s="72"/>
    </row>
    <row r="77" s="1" customFormat="1">
      <c r="B77" s="46"/>
      <c r="C77" s="76" t="s">
        <v>31</v>
      </c>
      <c r="D77" s="74"/>
      <c r="E77" s="74"/>
      <c r="F77" s="193" t="str">
        <f>E15</f>
        <v xml:space="preserve"> </v>
      </c>
      <c r="G77" s="74"/>
      <c r="H77" s="74"/>
      <c r="I77" s="194" t="s">
        <v>36</v>
      </c>
      <c r="J77" s="193" t="str">
        <f>E21</f>
        <v xml:space="preserve"> </v>
      </c>
      <c r="K77" s="74"/>
      <c r="L77" s="72"/>
    </row>
    <row r="78" s="1" customFormat="1" ht="14.4" customHeight="1">
      <c r="B78" s="46"/>
      <c r="C78" s="76" t="s">
        <v>34</v>
      </c>
      <c r="D78" s="74"/>
      <c r="E78" s="74"/>
      <c r="F78" s="193" t="str">
        <f>IF(E18="","",E18)</f>
        <v/>
      </c>
      <c r="G78" s="74"/>
      <c r="H78" s="74"/>
      <c r="I78" s="191"/>
      <c r="J78" s="74"/>
      <c r="K78" s="74"/>
      <c r="L78" s="72"/>
    </row>
    <row r="79" s="1" customFormat="1" ht="10.32" customHeight="1">
      <c r="B79" s="46"/>
      <c r="C79" s="74"/>
      <c r="D79" s="74"/>
      <c r="E79" s="74"/>
      <c r="F79" s="74"/>
      <c r="G79" s="74"/>
      <c r="H79" s="74"/>
      <c r="I79" s="191"/>
      <c r="J79" s="74"/>
      <c r="K79" s="74"/>
      <c r="L79" s="72"/>
    </row>
    <row r="80" s="9" customFormat="1" ht="29.28" customHeight="1">
      <c r="B80" s="195"/>
      <c r="C80" s="196" t="s">
        <v>147</v>
      </c>
      <c r="D80" s="197" t="s">
        <v>59</v>
      </c>
      <c r="E80" s="197" t="s">
        <v>55</v>
      </c>
      <c r="F80" s="197" t="s">
        <v>148</v>
      </c>
      <c r="G80" s="197" t="s">
        <v>149</v>
      </c>
      <c r="H80" s="197" t="s">
        <v>150</v>
      </c>
      <c r="I80" s="198" t="s">
        <v>151</v>
      </c>
      <c r="J80" s="197" t="s">
        <v>138</v>
      </c>
      <c r="K80" s="199" t="s">
        <v>152</v>
      </c>
      <c r="L80" s="200"/>
      <c r="M80" s="102" t="s">
        <v>153</v>
      </c>
      <c r="N80" s="103" t="s">
        <v>44</v>
      </c>
      <c r="O80" s="103" t="s">
        <v>154</v>
      </c>
      <c r="P80" s="103" t="s">
        <v>155</v>
      </c>
      <c r="Q80" s="103" t="s">
        <v>156</v>
      </c>
      <c r="R80" s="103" t="s">
        <v>157</v>
      </c>
      <c r="S80" s="103" t="s">
        <v>158</v>
      </c>
      <c r="T80" s="104" t="s">
        <v>159</v>
      </c>
    </row>
    <row r="81" s="1" customFormat="1" ht="29.28" customHeight="1">
      <c r="B81" s="46"/>
      <c r="C81" s="108" t="s">
        <v>139</v>
      </c>
      <c r="D81" s="74"/>
      <c r="E81" s="74"/>
      <c r="F81" s="74"/>
      <c r="G81" s="74"/>
      <c r="H81" s="74"/>
      <c r="I81" s="191"/>
      <c r="J81" s="201">
        <f>BK81</f>
        <v>0</v>
      </c>
      <c r="K81" s="74"/>
      <c r="L81" s="72"/>
      <c r="M81" s="105"/>
      <c r="N81" s="106"/>
      <c r="O81" s="106"/>
      <c r="P81" s="202">
        <f>P82</f>
        <v>0</v>
      </c>
      <c r="Q81" s="106"/>
      <c r="R81" s="202">
        <f>R82</f>
        <v>112.57931000000001</v>
      </c>
      <c r="S81" s="106"/>
      <c r="T81" s="203">
        <f>T82</f>
        <v>0</v>
      </c>
      <c r="AT81" s="24" t="s">
        <v>73</v>
      </c>
      <c r="AU81" s="24" t="s">
        <v>140</v>
      </c>
      <c r="BK81" s="204">
        <f>BK82</f>
        <v>0</v>
      </c>
    </row>
    <row r="82" s="10" customFormat="1" ht="37.44" customHeight="1">
      <c r="B82" s="205"/>
      <c r="C82" s="206"/>
      <c r="D82" s="207" t="s">
        <v>73</v>
      </c>
      <c r="E82" s="208" t="s">
        <v>226</v>
      </c>
      <c r="F82" s="208" t="s">
        <v>227</v>
      </c>
      <c r="G82" s="206"/>
      <c r="H82" s="206"/>
      <c r="I82" s="209"/>
      <c r="J82" s="210">
        <f>BK82</f>
        <v>0</v>
      </c>
      <c r="K82" s="206"/>
      <c r="L82" s="211"/>
      <c r="M82" s="212"/>
      <c r="N82" s="213"/>
      <c r="O82" s="213"/>
      <c r="P82" s="214">
        <f>P83+P116+P119+P160</f>
        <v>0</v>
      </c>
      <c r="Q82" s="213"/>
      <c r="R82" s="214">
        <f>R83+R116+R119+R160</f>
        <v>112.57931000000001</v>
      </c>
      <c r="S82" s="213"/>
      <c r="T82" s="215">
        <f>T83+T116+T119+T160</f>
        <v>0</v>
      </c>
      <c r="AR82" s="216" t="s">
        <v>24</v>
      </c>
      <c r="AT82" s="217" t="s">
        <v>73</v>
      </c>
      <c r="AU82" s="217" t="s">
        <v>74</v>
      </c>
      <c r="AY82" s="216" t="s">
        <v>163</v>
      </c>
      <c r="BK82" s="218">
        <f>BK83+BK116+BK119+BK160</f>
        <v>0</v>
      </c>
    </row>
    <row r="83" s="10" customFormat="1" ht="19.92" customHeight="1">
      <c r="B83" s="205"/>
      <c r="C83" s="206"/>
      <c r="D83" s="207" t="s">
        <v>73</v>
      </c>
      <c r="E83" s="219" t="s">
        <v>24</v>
      </c>
      <c r="F83" s="219" t="s">
        <v>228</v>
      </c>
      <c r="G83" s="206"/>
      <c r="H83" s="206"/>
      <c r="I83" s="209"/>
      <c r="J83" s="220">
        <f>BK83</f>
        <v>0</v>
      </c>
      <c r="K83" s="206"/>
      <c r="L83" s="211"/>
      <c r="M83" s="212"/>
      <c r="N83" s="213"/>
      <c r="O83" s="213"/>
      <c r="P83" s="214">
        <f>SUM(P84:P115)</f>
        <v>0</v>
      </c>
      <c r="Q83" s="213"/>
      <c r="R83" s="214">
        <f>SUM(R84:R115)</f>
        <v>106.87364000000001</v>
      </c>
      <c r="S83" s="213"/>
      <c r="T83" s="215">
        <f>SUM(T84:T115)</f>
        <v>0</v>
      </c>
      <c r="AR83" s="216" t="s">
        <v>24</v>
      </c>
      <c r="AT83" s="217" t="s">
        <v>73</v>
      </c>
      <c r="AU83" s="217" t="s">
        <v>24</v>
      </c>
      <c r="AY83" s="216" t="s">
        <v>163</v>
      </c>
      <c r="BK83" s="218">
        <f>SUM(BK84:BK115)</f>
        <v>0</v>
      </c>
    </row>
    <row r="84" s="1" customFormat="1" ht="63.75" customHeight="1">
      <c r="B84" s="46"/>
      <c r="C84" s="221" t="s">
        <v>24</v>
      </c>
      <c r="D84" s="221" t="s">
        <v>166</v>
      </c>
      <c r="E84" s="222" t="s">
        <v>1309</v>
      </c>
      <c r="F84" s="223" t="s">
        <v>1310</v>
      </c>
      <c r="G84" s="224" t="s">
        <v>261</v>
      </c>
      <c r="H84" s="225">
        <v>2</v>
      </c>
      <c r="I84" s="226"/>
      <c r="J84" s="227">
        <f>ROUND(I84*H84,2)</f>
        <v>0</v>
      </c>
      <c r="K84" s="223" t="s">
        <v>232</v>
      </c>
      <c r="L84" s="72"/>
      <c r="M84" s="228" t="s">
        <v>22</v>
      </c>
      <c r="N84" s="229" t="s">
        <v>45</v>
      </c>
      <c r="O84" s="47"/>
      <c r="P84" s="230">
        <f>O84*H84</f>
        <v>0</v>
      </c>
      <c r="Q84" s="230">
        <v>0.036900000000000002</v>
      </c>
      <c r="R84" s="230">
        <f>Q84*H84</f>
        <v>0.073800000000000004</v>
      </c>
      <c r="S84" s="230">
        <v>0</v>
      </c>
      <c r="T84" s="231">
        <f>S84*H84</f>
        <v>0</v>
      </c>
      <c r="AR84" s="24" t="s">
        <v>183</v>
      </c>
      <c r="AT84" s="24" t="s">
        <v>166</v>
      </c>
      <c r="AU84" s="24" t="s">
        <v>83</v>
      </c>
      <c r="AY84" s="24" t="s">
        <v>163</v>
      </c>
      <c r="BE84" s="232">
        <f>IF(N84="základní",J84,0)</f>
        <v>0</v>
      </c>
      <c r="BF84" s="232">
        <f>IF(N84="snížená",J84,0)</f>
        <v>0</v>
      </c>
      <c r="BG84" s="232">
        <f>IF(N84="zákl. přenesená",J84,0)</f>
        <v>0</v>
      </c>
      <c r="BH84" s="232">
        <f>IF(N84="sníž. přenesená",J84,0)</f>
        <v>0</v>
      </c>
      <c r="BI84" s="232">
        <f>IF(N84="nulová",J84,0)</f>
        <v>0</v>
      </c>
      <c r="BJ84" s="24" t="s">
        <v>24</v>
      </c>
      <c r="BK84" s="232">
        <f>ROUND(I84*H84,2)</f>
        <v>0</v>
      </c>
      <c r="BL84" s="24" t="s">
        <v>183</v>
      </c>
      <c r="BM84" s="24" t="s">
        <v>1810</v>
      </c>
    </row>
    <row r="85" s="1" customFormat="1">
      <c r="B85" s="46"/>
      <c r="C85" s="74"/>
      <c r="D85" s="235" t="s">
        <v>234</v>
      </c>
      <c r="E85" s="74"/>
      <c r="F85" s="259" t="s">
        <v>1312</v>
      </c>
      <c r="G85" s="74"/>
      <c r="H85" s="74"/>
      <c r="I85" s="191"/>
      <c r="J85" s="74"/>
      <c r="K85" s="74"/>
      <c r="L85" s="72"/>
      <c r="M85" s="260"/>
      <c r="N85" s="47"/>
      <c r="O85" s="47"/>
      <c r="P85" s="47"/>
      <c r="Q85" s="47"/>
      <c r="R85" s="47"/>
      <c r="S85" s="47"/>
      <c r="T85" s="95"/>
      <c r="AT85" s="24" t="s">
        <v>234</v>
      </c>
      <c r="AU85" s="24" t="s">
        <v>83</v>
      </c>
    </row>
    <row r="86" s="1" customFormat="1" ht="38.25" customHeight="1">
      <c r="B86" s="46"/>
      <c r="C86" s="221" t="s">
        <v>83</v>
      </c>
      <c r="D86" s="221" t="s">
        <v>166</v>
      </c>
      <c r="E86" s="222" t="s">
        <v>1420</v>
      </c>
      <c r="F86" s="223" t="s">
        <v>1421</v>
      </c>
      <c r="G86" s="224" t="s">
        <v>273</v>
      </c>
      <c r="H86" s="225">
        <v>205</v>
      </c>
      <c r="I86" s="226"/>
      <c r="J86" s="227">
        <f>ROUND(I86*H86,2)</f>
        <v>0</v>
      </c>
      <c r="K86" s="223" t="s">
        <v>232</v>
      </c>
      <c r="L86" s="72"/>
      <c r="M86" s="228" t="s">
        <v>22</v>
      </c>
      <c r="N86" s="229" t="s">
        <v>45</v>
      </c>
      <c r="O86" s="47"/>
      <c r="P86" s="230">
        <f>O86*H86</f>
        <v>0</v>
      </c>
      <c r="Q86" s="230">
        <v>0</v>
      </c>
      <c r="R86" s="230">
        <f>Q86*H86</f>
        <v>0</v>
      </c>
      <c r="S86" s="230">
        <v>0</v>
      </c>
      <c r="T86" s="231">
        <f>S86*H86</f>
        <v>0</v>
      </c>
      <c r="AR86" s="24" t="s">
        <v>183</v>
      </c>
      <c r="AT86" s="24" t="s">
        <v>166</v>
      </c>
      <c r="AU86" s="24" t="s">
        <v>83</v>
      </c>
      <c r="AY86" s="24" t="s">
        <v>163</v>
      </c>
      <c r="BE86" s="232">
        <f>IF(N86="základní",J86,0)</f>
        <v>0</v>
      </c>
      <c r="BF86" s="232">
        <f>IF(N86="snížená",J86,0)</f>
        <v>0</v>
      </c>
      <c r="BG86" s="232">
        <f>IF(N86="zákl. přenesená",J86,0)</f>
        <v>0</v>
      </c>
      <c r="BH86" s="232">
        <f>IF(N86="sníž. přenesená",J86,0)</f>
        <v>0</v>
      </c>
      <c r="BI86" s="232">
        <f>IF(N86="nulová",J86,0)</f>
        <v>0</v>
      </c>
      <c r="BJ86" s="24" t="s">
        <v>24</v>
      </c>
      <c r="BK86" s="232">
        <f>ROUND(I86*H86,2)</f>
        <v>0</v>
      </c>
      <c r="BL86" s="24" t="s">
        <v>183</v>
      </c>
      <c r="BM86" s="24" t="s">
        <v>1811</v>
      </c>
    </row>
    <row r="87" s="1" customFormat="1">
      <c r="B87" s="46"/>
      <c r="C87" s="74"/>
      <c r="D87" s="235" t="s">
        <v>234</v>
      </c>
      <c r="E87" s="74"/>
      <c r="F87" s="259" t="s">
        <v>892</v>
      </c>
      <c r="G87" s="74"/>
      <c r="H87" s="74"/>
      <c r="I87" s="191"/>
      <c r="J87" s="74"/>
      <c r="K87" s="74"/>
      <c r="L87" s="72"/>
      <c r="M87" s="260"/>
      <c r="N87" s="47"/>
      <c r="O87" s="47"/>
      <c r="P87" s="47"/>
      <c r="Q87" s="47"/>
      <c r="R87" s="47"/>
      <c r="S87" s="47"/>
      <c r="T87" s="95"/>
      <c r="AT87" s="24" t="s">
        <v>234</v>
      </c>
      <c r="AU87" s="24" t="s">
        <v>83</v>
      </c>
    </row>
    <row r="88" s="1" customFormat="1" ht="38.25" customHeight="1">
      <c r="B88" s="46"/>
      <c r="C88" s="221" t="s">
        <v>178</v>
      </c>
      <c r="D88" s="221" t="s">
        <v>166</v>
      </c>
      <c r="E88" s="222" t="s">
        <v>1319</v>
      </c>
      <c r="F88" s="223" t="s">
        <v>1320</v>
      </c>
      <c r="G88" s="224" t="s">
        <v>273</v>
      </c>
      <c r="H88" s="225">
        <v>102.5</v>
      </c>
      <c r="I88" s="226"/>
      <c r="J88" s="227">
        <f>ROUND(I88*H88,2)</f>
        <v>0</v>
      </c>
      <c r="K88" s="223" t="s">
        <v>232</v>
      </c>
      <c r="L88" s="72"/>
      <c r="M88" s="228" t="s">
        <v>22</v>
      </c>
      <c r="N88" s="229" t="s">
        <v>45</v>
      </c>
      <c r="O88" s="47"/>
      <c r="P88" s="230">
        <f>O88*H88</f>
        <v>0</v>
      </c>
      <c r="Q88" s="230">
        <v>0</v>
      </c>
      <c r="R88" s="230">
        <f>Q88*H88</f>
        <v>0</v>
      </c>
      <c r="S88" s="230">
        <v>0</v>
      </c>
      <c r="T88" s="231">
        <f>S88*H88</f>
        <v>0</v>
      </c>
      <c r="AR88" s="24" t="s">
        <v>183</v>
      </c>
      <c r="AT88" s="24" t="s">
        <v>166</v>
      </c>
      <c r="AU88" s="24" t="s">
        <v>83</v>
      </c>
      <c r="AY88" s="24" t="s">
        <v>163</v>
      </c>
      <c r="BE88" s="232">
        <f>IF(N88="základní",J88,0)</f>
        <v>0</v>
      </c>
      <c r="BF88" s="232">
        <f>IF(N88="snížená",J88,0)</f>
        <v>0</v>
      </c>
      <c r="BG88" s="232">
        <f>IF(N88="zákl. přenesená",J88,0)</f>
        <v>0</v>
      </c>
      <c r="BH88" s="232">
        <f>IF(N88="sníž. přenesená",J88,0)</f>
        <v>0</v>
      </c>
      <c r="BI88" s="232">
        <f>IF(N88="nulová",J88,0)</f>
        <v>0</v>
      </c>
      <c r="BJ88" s="24" t="s">
        <v>24</v>
      </c>
      <c r="BK88" s="232">
        <f>ROUND(I88*H88,2)</f>
        <v>0</v>
      </c>
      <c r="BL88" s="24" t="s">
        <v>183</v>
      </c>
      <c r="BM88" s="24" t="s">
        <v>1812</v>
      </c>
    </row>
    <row r="89" s="1" customFormat="1">
      <c r="B89" s="46"/>
      <c r="C89" s="74"/>
      <c r="D89" s="235" t="s">
        <v>234</v>
      </c>
      <c r="E89" s="74"/>
      <c r="F89" s="259" t="s">
        <v>892</v>
      </c>
      <c r="G89" s="74"/>
      <c r="H89" s="74"/>
      <c r="I89" s="191"/>
      <c r="J89" s="74"/>
      <c r="K89" s="74"/>
      <c r="L89" s="72"/>
      <c r="M89" s="260"/>
      <c r="N89" s="47"/>
      <c r="O89" s="47"/>
      <c r="P89" s="47"/>
      <c r="Q89" s="47"/>
      <c r="R89" s="47"/>
      <c r="S89" s="47"/>
      <c r="T89" s="95"/>
      <c r="AT89" s="24" t="s">
        <v>234</v>
      </c>
      <c r="AU89" s="24" t="s">
        <v>83</v>
      </c>
    </row>
    <row r="90" s="11" customFormat="1">
      <c r="B90" s="233"/>
      <c r="C90" s="234"/>
      <c r="D90" s="235" t="s">
        <v>173</v>
      </c>
      <c r="E90" s="234"/>
      <c r="F90" s="237" t="s">
        <v>1813</v>
      </c>
      <c r="G90" s="234"/>
      <c r="H90" s="238">
        <v>102.5</v>
      </c>
      <c r="I90" s="239"/>
      <c r="J90" s="234"/>
      <c r="K90" s="234"/>
      <c r="L90" s="240"/>
      <c r="M90" s="241"/>
      <c r="N90" s="242"/>
      <c r="O90" s="242"/>
      <c r="P90" s="242"/>
      <c r="Q90" s="242"/>
      <c r="R90" s="242"/>
      <c r="S90" s="242"/>
      <c r="T90" s="243"/>
      <c r="AT90" s="244" t="s">
        <v>173</v>
      </c>
      <c r="AU90" s="244" t="s">
        <v>83</v>
      </c>
      <c r="AV90" s="11" t="s">
        <v>83</v>
      </c>
      <c r="AW90" s="11" t="s">
        <v>6</v>
      </c>
      <c r="AX90" s="11" t="s">
        <v>24</v>
      </c>
      <c r="AY90" s="244" t="s">
        <v>163</v>
      </c>
    </row>
    <row r="91" s="1" customFormat="1" ht="25.5" customHeight="1">
      <c r="B91" s="46"/>
      <c r="C91" s="221" t="s">
        <v>183</v>
      </c>
      <c r="D91" s="221" t="s">
        <v>166</v>
      </c>
      <c r="E91" s="222" t="s">
        <v>1610</v>
      </c>
      <c r="F91" s="223" t="s">
        <v>1611</v>
      </c>
      <c r="G91" s="224" t="s">
        <v>231</v>
      </c>
      <c r="H91" s="225">
        <v>476</v>
      </c>
      <c r="I91" s="226"/>
      <c r="J91" s="227">
        <f>ROUND(I91*H91,2)</f>
        <v>0</v>
      </c>
      <c r="K91" s="223" t="s">
        <v>232</v>
      </c>
      <c r="L91" s="72"/>
      <c r="M91" s="228" t="s">
        <v>22</v>
      </c>
      <c r="N91" s="229" t="s">
        <v>45</v>
      </c>
      <c r="O91" s="47"/>
      <c r="P91" s="230">
        <f>O91*H91</f>
        <v>0</v>
      </c>
      <c r="Q91" s="230">
        <v>0.00084000000000000003</v>
      </c>
      <c r="R91" s="230">
        <f>Q91*H91</f>
        <v>0.39984000000000003</v>
      </c>
      <c r="S91" s="230">
        <v>0</v>
      </c>
      <c r="T91" s="231">
        <f>S91*H91</f>
        <v>0</v>
      </c>
      <c r="AR91" s="24" t="s">
        <v>183</v>
      </c>
      <c r="AT91" s="24" t="s">
        <v>166</v>
      </c>
      <c r="AU91" s="24" t="s">
        <v>83</v>
      </c>
      <c r="AY91" s="24" t="s">
        <v>163</v>
      </c>
      <c r="BE91" s="232">
        <f>IF(N91="základní",J91,0)</f>
        <v>0</v>
      </c>
      <c r="BF91" s="232">
        <f>IF(N91="snížená",J91,0)</f>
        <v>0</v>
      </c>
      <c r="BG91" s="232">
        <f>IF(N91="zákl. přenesená",J91,0)</f>
        <v>0</v>
      </c>
      <c r="BH91" s="232">
        <f>IF(N91="sníž. přenesená",J91,0)</f>
        <v>0</v>
      </c>
      <c r="BI91" s="232">
        <f>IF(N91="nulová",J91,0)</f>
        <v>0</v>
      </c>
      <c r="BJ91" s="24" t="s">
        <v>24</v>
      </c>
      <c r="BK91" s="232">
        <f>ROUND(I91*H91,2)</f>
        <v>0</v>
      </c>
      <c r="BL91" s="24" t="s">
        <v>183</v>
      </c>
      <c r="BM91" s="24" t="s">
        <v>1814</v>
      </c>
    </row>
    <row r="92" s="1" customFormat="1">
      <c r="B92" s="46"/>
      <c r="C92" s="74"/>
      <c r="D92" s="235" t="s">
        <v>234</v>
      </c>
      <c r="E92" s="74"/>
      <c r="F92" s="259" t="s">
        <v>1326</v>
      </c>
      <c r="G92" s="74"/>
      <c r="H92" s="74"/>
      <c r="I92" s="191"/>
      <c r="J92" s="74"/>
      <c r="K92" s="74"/>
      <c r="L92" s="72"/>
      <c r="M92" s="260"/>
      <c r="N92" s="47"/>
      <c r="O92" s="47"/>
      <c r="P92" s="47"/>
      <c r="Q92" s="47"/>
      <c r="R92" s="47"/>
      <c r="S92" s="47"/>
      <c r="T92" s="95"/>
      <c r="AT92" s="24" t="s">
        <v>234</v>
      </c>
      <c r="AU92" s="24" t="s">
        <v>83</v>
      </c>
    </row>
    <row r="93" s="1" customFormat="1" ht="25.5" customHeight="1">
      <c r="B93" s="46"/>
      <c r="C93" s="221" t="s">
        <v>162</v>
      </c>
      <c r="D93" s="221" t="s">
        <v>166</v>
      </c>
      <c r="E93" s="222" t="s">
        <v>1614</v>
      </c>
      <c r="F93" s="223" t="s">
        <v>1615</v>
      </c>
      <c r="G93" s="224" t="s">
        <v>231</v>
      </c>
      <c r="H93" s="225">
        <v>476</v>
      </c>
      <c r="I93" s="226"/>
      <c r="J93" s="227">
        <f>ROUND(I93*H93,2)</f>
        <v>0</v>
      </c>
      <c r="K93" s="223" t="s">
        <v>232</v>
      </c>
      <c r="L93" s="72"/>
      <c r="M93" s="228" t="s">
        <v>22</v>
      </c>
      <c r="N93" s="229" t="s">
        <v>45</v>
      </c>
      <c r="O93" s="47"/>
      <c r="P93" s="230">
        <f>O93*H93</f>
        <v>0</v>
      </c>
      <c r="Q93" s="230">
        <v>0</v>
      </c>
      <c r="R93" s="230">
        <f>Q93*H93</f>
        <v>0</v>
      </c>
      <c r="S93" s="230">
        <v>0</v>
      </c>
      <c r="T93" s="231">
        <f>S93*H93</f>
        <v>0</v>
      </c>
      <c r="AR93" s="24" t="s">
        <v>183</v>
      </c>
      <c r="AT93" s="24" t="s">
        <v>166</v>
      </c>
      <c r="AU93" s="24" t="s">
        <v>83</v>
      </c>
      <c r="AY93" s="24" t="s">
        <v>163</v>
      </c>
      <c r="BE93" s="232">
        <f>IF(N93="základní",J93,0)</f>
        <v>0</v>
      </c>
      <c r="BF93" s="232">
        <f>IF(N93="snížená",J93,0)</f>
        <v>0</v>
      </c>
      <c r="BG93" s="232">
        <f>IF(N93="zákl. přenesená",J93,0)</f>
        <v>0</v>
      </c>
      <c r="BH93" s="232">
        <f>IF(N93="sníž. přenesená",J93,0)</f>
        <v>0</v>
      </c>
      <c r="BI93" s="232">
        <f>IF(N93="nulová",J93,0)</f>
        <v>0</v>
      </c>
      <c r="BJ93" s="24" t="s">
        <v>24</v>
      </c>
      <c r="BK93" s="232">
        <f>ROUND(I93*H93,2)</f>
        <v>0</v>
      </c>
      <c r="BL93" s="24" t="s">
        <v>183</v>
      </c>
      <c r="BM93" s="24" t="s">
        <v>1815</v>
      </c>
    </row>
    <row r="94" s="1" customFormat="1" ht="38.25" customHeight="1">
      <c r="B94" s="46"/>
      <c r="C94" s="221" t="s">
        <v>192</v>
      </c>
      <c r="D94" s="221" t="s">
        <v>166</v>
      </c>
      <c r="E94" s="222" t="s">
        <v>1330</v>
      </c>
      <c r="F94" s="223" t="s">
        <v>1331</v>
      </c>
      <c r="G94" s="224" t="s">
        <v>273</v>
      </c>
      <c r="H94" s="225">
        <v>102.5</v>
      </c>
      <c r="I94" s="226"/>
      <c r="J94" s="227">
        <f>ROUND(I94*H94,2)</f>
        <v>0</v>
      </c>
      <c r="K94" s="223" t="s">
        <v>232</v>
      </c>
      <c r="L94" s="72"/>
      <c r="M94" s="228" t="s">
        <v>22</v>
      </c>
      <c r="N94" s="229" t="s">
        <v>45</v>
      </c>
      <c r="O94" s="47"/>
      <c r="P94" s="230">
        <f>O94*H94</f>
        <v>0</v>
      </c>
      <c r="Q94" s="230">
        <v>0</v>
      </c>
      <c r="R94" s="230">
        <f>Q94*H94</f>
        <v>0</v>
      </c>
      <c r="S94" s="230">
        <v>0</v>
      </c>
      <c r="T94" s="231">
        <f>S94*H94</f>
        <v>0</v>
      </c>
      <c r="AR94" s="24" t="s">
        <v>183</v>
      </c>
      <c r="AT94" s="24" t="s">
        <v>166</v>
      </c>
      <c r="AU94" s="24" t="s">
        <v>83</v>
      </c>
      <c r="AY94" s="24" t="s">
        <v>163</v>
      </c>
      <c r="BE94" s="232">
        <f>IF(N94="základní",J94,0)</f>
        <v>0</v>
      </c>
      <c r="BF94" s="232">
        <f>IF(N94="snížená",J94,0)</f>
        <v>0</v>
      </c>
      <c r="BG94" s="232">
        <f>IF(N94="zákl. přenesená",J94,0)</f>
        <v>0</v>
      </c>
      <c r="BH94" s="232">
        <f>IF(N94="sníž. přenesená",J94,0)</f>
        <v>0</v>
      </c>
      <c r="BI94" s="232">
        <f>IF(N94="nulová",J94,0)</f>
        <v>0</v>
      </c>
      <c r="BJ94" s="24" t="s">
        <v>24</v>
      </c>
      <c r="BK94" s="232">
        <f>ROUND(I94*H94,2)</f>
        <v>0</v>
      </c>
      <c r="BL94" s="24" t="s">
        <v>183</v>
      </c>
      <c r="BM94" s="24" t="s">
        <v>1816</v>
      </c>
    </row>
    <row r="95" s="1" customFormat="1">
      <c r="B95" s="46"/>
      <c r="C95" s="74"/>
      <c r="D95" s="235" t="s">
        <v>234</v>
      </c>
      <c r="E95" s="74"/>
      <c r="F95" s="259" t="s">
        <v>1333</v>
      </c>
      <c r="G95" s="74"/>
      <c r="H95" s="74"/>
      <c r="I95" s="191"/>
      <c r="J95" s="74"/>
      <c r="K95" s="74"/>
      <c r="L95" s="72"/>
      <c r="M95" s="260"/>
      <c r="N95" s="47"/>
      <c r="O95" s="47"/>
      <c r="P95" s="47"/>
      <c r="Q95" s="47"/>
      <c r="R95" s="47"/>
      <c r="S95" s="47"/>
      <c r="T95" s="95"/>
      <c r="AT95" s="24" t="s">
        <v>234</v>
      </c>
      <c r="AU95" s="24" t="s">
        <v>83</v>
      </c>
    </row>
    <row r="96" s="11" customFormat="1">
      <c r="B96" s="233"/>
      <c r="C96" s="234"/>
      <c r="D96" s="235" t="s">
        <v>173</v>
      </c>
      <c r="E96" s="234"/>
      <c r="F96" s="237" t="s">
        <v>1813</v>
      </c>
      <c r="G96" s="234"/>
      <c r="H96" s="238">
        <v>102.5</v>
      </c>
      <c r="I96" s="239"/>
      <c r="J96" s="234"/>
      <c r="K96" s="234"/>
      <c r="L96" s="240"/>
      <c r="M96" s="241"/>
      <c r="N96" s="242"/>
      <c r="O96" s="242"/>
      <c r="P96" s="242"/>
      <c r="Q96" s="242"/>
      <c r="R96" s="242"/>
      <c r="S96" s="242"/>
      <c r="T96" s="243"/>
      <c r="AT96" s="244" t="s">
        <v>173</v>
      </c>
      <c r="AU96" s="244" t="s">
        <v>83</v>
      </c>
      <c r="AV96" s="11" t="s">
        <v>83</v>
      </c>
      <c r="AW96" s="11" t="s">
        <v>6</v>
      </c>
      <c r="AX96" s="11" t="s">
        <v>24</v>
      </c>
      <c r="AY96" s="244" t="s">
        <v>163</v>
      </c>
    </row>
    <row r="97" s="1" customFormat="1" ht="38.25" customHeight="1">
      <c r="B97" s="46"/>
      <c r="C97" s="221" t="s">
        <v>199</v>
      </c>
      <c r="D97" s="221" t="s">
        <v>166</v>
      </c>
      <c r="E97" s="222" t="s">
        <v>302</v>
      </c>
      <c r="F97" s="223" t="s">
        <v>303</v>
      </c>
      <c r="G97" s="224" t="s">
        <v>273</v>
      </c>
      <c r="H97" s="225">
        <v>205</v>
      </c>
      <c r="I97" s="226"/>
      <c r="J97" s="227">
        <f>ROUND(I97*H97,2)</f>
        <v>0</v>
      </c>
      <c r="K97" s="223" t="s">
        <v>232</v>
      </c>
      <c r="L97" s="72"/>
      <c r="M97" s="228" t="s">
        <v>22</v>
      </c>
      <c r="N97" s="229" t="s">
        <v>45</v>
      </c>
      <c r="O97" s="47"/>
      <c r="P97" s="230">
        <f>O97*H97</f>
        <v>0</v>
      </c>
      <c r="Q97" s="230">
        <v>0</v>
      </c>
      <c r="R97" s="230">
        <f>Q97*H97</f>
        <v>0</v>
      </c>
      <c r="S97" s="230">
        <v>0</v>
      </c>
      <c r="T97" s="231">
        <f>S97*H97</f>
        <v>0</v>
      </c>
      <c r="AR97" s="24" t="s">
        <v>183</v>
      </c>
      <c r="AT97" s="24" t="s">
        <v>166</v>
      </c>
      <c r="AU97" s="24" t="s">
        <v>83</v>
      </c>
      <c r="AY97" s="24" t="s">
        <v>163</v>
      </c>
      <c r="BE97" s="232">
        <f>IF(N97="základní",J97,0)</f>
        <v>0</v>
      </c>
      <c r="BF97" s="232">
        <f>IF(N97="snížená",J97,0)</f>
        <v>0</v>
      </c>
      <c r="BG97" s="232">
        <f>IF(N97="zákl. přenesená",J97,0)</f>
        <v>0</v>
      </c>
      <c r="BH97" s="232">
        <f>IF(N97="sníž. přenesená",J97,0)</f>
        <v>0</v>
      </c>
      <c r="BI97" s="232">
        <f>IF(N97="nulová",J97,0)</f>
        <v>0</v>
      </c>
      <c r="BJ97" s="24" t="s">
        <v>24</v>
      </c>
      <c r="BK97" s="232">
        <f>ROUND(I97*H97,2)</f>
        <v>0</v>
      </c>
      <c r="BL97" s="24" t="s">
        <v>183</v>
      </c>
      <c r="BM97" s="24" t="s">
        <v>1817</v>
      </c>
    </row>
    <row r="98" s="1" customFormat="1">
      <c r="B98" s="46"/>
      <c r="C98" s="74"/>
      <c r="D98" s="235" t="s">
        <v>234</v>
      </c>
      <c r="E98" s="74"/>
      <c r="F98" s="259" t="s">
        <v>298</v>
      </c>
      <c r="G98" s="74"/>
      <c r="H98" s="74"/>
      <c r="I98" s="191"/>
      <c r="J98" s="74"/>
      <c r="K98" s="74"/>
      <c r="L98" s="72"/>
      <c r="M98" s="260"/>
      <c r="N98" s="47"/>
      <c r="O98" s="47"/>
      <c r="P98" s="47"/>
      <c r="Q98" s="47"/>
      <c r="R98" s="47"/>
      <c r="S98" s="47"/>
      <c r="T98" s="95"/>
      <c r="AT98" s="24" t="s">
        <v>234</v>
      </c>
      <c r="AU98" s="24" t="s">
        <v>83</v>
      </c>
    </row>
    <row r="99" s="1" customFormat="1" ht="51" customHeight="1">
      <c r="B99" s="46"/>
      <c r="C99" s="221" t="s">
        <v>204</v>
      </c>
      <c r="D99" s="221" t="s">
        <v>166</v>
      </c>
      <c r="E99" s="222" t="s">
        <v>307</v>
      </c>
      <c r="F99" s="223" t="s">
        <v>308</v>
      </c>
      <c r="G99" s="224" t="s">
        <v>273</v>
      </c>
      <c r="H99" s="225">
        <v>2050</v>
      </c>
      <c r="I99" s="226"/>
      <c r="J99" s="227">
        <f>ROUND(I99*H99,2)</f>
        <v>0</v>
      </c>
      <c r="K99" s="223" t="s">
        <v>232</v>
      </c>
      <c r="L99" s="72"/>
      <c r="M99" s="228" t="s">
        <v>22</v>
      </c>
      <c r="N99" s="229" t="s">
        <v>45</v>
      </c>
      <c r="O99" s="47"/>
      <c r="P99" s="230">
        <f>O99*H99</f>
        <v>0</v>
      </c>
      <c r="Q99" s="230">
        <v>0</v>
      </c>
      <c r="R99" s="230">
        <f>Q99*H99</f>
        <v>0</v>
      </c>
      <c r="S99" s="230">
        <v>0</v>
      </c>
      <c r="T99" s="231">
        <f>S99*H99</f>
        <v>0</v>
      </c>
      <c r="AR99" s="24" t="s">
        <v>183</v>
      </c>
      <c r="AT99" s="24" t="s">
        <v>166</v>
      </c>
      <c r="AU99" s="24" t="s">
        <v>83</v>
      </c>
      <c r="AY99" s="24" t="s">
        <v>163</v>
      </c>
      <c r="BE99" s="232">
        <f>IF(N99="základní",J99,0)</f>
        <v>0</v>
      </c>
      <c r="BF99" s="232">
        <f>IF(N99="snížená",J99,0)</f>
        <v>0</v>
      </c>
      <c r="BG99" s="232">
        <f>IF(N99="zákl. přenesená",J99,0)</f>
        <v>0</v>
      </c>
      <c r="BH99" s="232">
        <f>IF(N99="sníž. přenesená",J99,0)</f>
        <v>0</v>
      </c>
      <c r="BI99" s="232">
        <f>IF(N99="nulová",J99,0)</f>
        <v>0</v>
      </c>
      <c r="BJ99" s="24" t="s">
        <v>24</v>
      </c>
      <c r="BK99" s="232">
        <f>ROUND(I99*H99,2)</f>
        <v>0</v>
      </c>
      <c r="BL99" s="24" t="s">
        <v>183</v>
      </c>
      <c r="BM99" s="24" t="s">
        <v>1818</v>
      </c>
    </row>
    <row r="100" s="1" customFormat="1">
      <c r="B100" s="46"/>
      <c r="C100" s="74"/>
      <c r="D100" s="235" t="s">
        <v>234</v>
      </c>
      <c r="E100" s="74"/>
      <c r="F100" s="259" t="s">
        <v>298</v>
      </c>
      <c r="G100" s="74"/>
      <c r="H100" s="74"/>
      <c r="I100" s="191"/>
      <c r="J100" s="74"/>
      <c r="K100" s="74"/>
      <c r="L100" s="72"/>
      <c r="M100" s="260"/>
      <c r="N100" s="47"/>
      <c r="O100" s="47"/>
      <c r="P100" s="47"/>
      <c r="Q100" s="47"/>
      <c r="R100" s="47"/>
      <c r="S100" s="47"/>
      <c r="T100" s="95"/>
      <c r="AT100" s="24" t="s">
        <v>234</v>
      </c>
      <c r="AU100" s="24" t="s">
        <v>83</v>
      </c>
    </row>
    <row r="101" s="11" customFormat="1">
      <c r="B101" s="233"/>
      <c r="C101" s="234"/>
      <c r="D101" s="235" t="s">
        <v>173</v>
      </c>
      <c r="E101" s="234"/>
      <c r="F101" s="237" t="s">
        <v>1819</v>
      </c>
      <c r="G101" s="234"/>
      <c r="H101" s="238">
        <v>2050</v>
      </c>
      <c r="I101" s="239"/>
      <c r="J101" s="234"/>
      <c r="K101" s="234"/>
      <c r="L101" s="240"/>
      <c r="M101" s="241"/>
      <c r="N101" s="242"/>
      <c r="O101" s="242"/>
      <c r="P101" s="242"/>
      <c r="Q101" s="242"/>
      <c r="R101" s="242"/>
      <c r="S101" s="242"/>
      <c r="T101" s="243"/>
      <c r="AT101" s="244" t="s">
        <v>173</v>
      </c>
      <c r="AU101" s="244" t="s">
        <v>83</v>
      </c>
      <c r="AV101" s="11" t="s">
        <v>83</v>
      </c>
      <c r="AW101" s="11" t="s">
        <v>6</v>
      </c>
      <c r="AX101" s="11" t="s">
        <v>24</v>
      </c>
      <c r="AY101" s="244" t="s">
        <v>163</v>
      </c>
    </row>
    <row r="102" s="1" customFormat="1" ht="16.5" customHeight="1">
      <c r="B102" s="46"/>
      <c r="C102" s="221" t="s">
        <v>213</v>
      </c>
      <c r="D102" s="221" t="s">
        <v>166</v>
      </c>
      <c r="E102" s="222" t="s">
        <v>318</v>
      </c>
      <c r="F102" s="223" t="s">
        <v>319</v>
      </c>
      <c r="G102" s="224" t="s">
        <v>273</v>
      </c>
      <c r="H102" s="225">
        <v>205</v>
      </c>
      <c r="I102" s="226"/>
      <c r="J102" s="227">
        <f>ROUND(I102*H102,2)</f>
        <v>0</v>
      </c>
      <c r="K102" s="223" t="s">
        <v>232</v>
      </c>
      <c r="L102" s="72"/>
      <c r="M102" s="228" t="s">
        <v>22</v>
      </c>
      <c r="N102" s="229" t="s">
        <v>45</v>
      </c>
      <c r="O102" s="47"/>
      <c r="P102" s="230">
        <f>O102*H102</f>
        <v>0</v>
      </c>
      <c r="Q102" s="230">
        <v>0</v>
      </c>
      <c r="R102" s="230">
        <f>Q102*H102</f>
        <v>0</v>
      </c>
      <c r="S102" s="230">
        <v>0</v>
      </c>
      <c r="T102" s="231">
        <f>S102*H102</f>
        <v>0</v>
      </c>
      <c r="AR102" s="24" t="s">
        <v>183</v>
      </c>
      <c r="AT102" s="24" t="s">
        <v>166</v>
      </c>
      <c r="AU102" s="24" t="s">
        <v>83</v>
      </c>
      <c r="AY102" s="24" t="s">
        <v>163</v>
      </c>
      <c r="BE102" s="232">
        <f>IF(N102="základní",J102,0)</f>
        <v>0</v>
      </c>
      <c r="BF102" s="232">
        <f>IF(N102="snížená",J102,0)</f>
        <v>0</v>
      </c>
      <c r="BG102" s="232">
        <f>IF(N102="zákl. přenesená",J102,0)</f>
        <v>0</v>
      </c>
      <c r="BH102" s="232">
        <f>IF(N102="sníž. přenesená",J102,0)</f>
        <v>0</v>
      </c>
      <c r="BI102" s="232">
        <f>IF(N102="nulová",J102,0)</f>
        <v>0</v>
      </c>
      <c r="BJ102" s="24" t="s">
        <v>24</v>
      </c>
      <c r="BK102" s="232">
        <f>ROUND(I102*H102,2)</f>
        <v>0</v>
      </c>
      <c r="BL102" s="24" t="s">
        <v>183</v>
      </c>
      <c r="BM102" s="24" t="s">
        <v>1820</v>
      </c>
    </row>
    <row r="103" s="1" customFormat="1">
      <c r="B103" s="46"/>
      <c r="C103" s="74"/>
      <c r="D103" s="235" t="s">
        <v>234</v>
      </c>
      <c r="E103" s="74"/>
      <c r="F103" s="259" t="s">
        <v>321</v>
      </c>
      <c r="G103" s="74"/>
      <c r="H103" s="74"/>
      <c r="I103" s="191"/>
      <c r="J103" s="74"/>
      <c r="K103" s="74"/>
      <c r="L103" s="72"/>
      <c r="M103" s="260"/>
      <c r="N103" s="47"/>
      <c r="O103" s="47"/>
      <c r="P103" s="47"/>
      <c r="Q103" s="47"/>
      <c r="R103" s="47"/>
      <c r="S103" s="47"/>
      <c r="T103" s="95"/>
      <c r="AT103" s="24" t="s">
        <v>234</v>
      </c>
      <c r="AU103" s="24" t="s">
        <v>83</v>
      </c>
    </row>
    <row r="104" s="1" customFormat="1" ht="16.5" customHeight="1">
      <c r="B104" s="46"/>
      <c r="C104" s="221" t="s">
        <v>29</v>
      </c>
      <c r="D104" s="221" t="s">
        <v>166</v>
      </c>
      <c r="E104" s="222" t="s">
        <v>325</v>
      </c>
      <c r="F104" s="223" t="s">
        <v>326</v>
      </c>
      <c r="G104" s="224" t="s">
        <v>327</v>
      </c>
      <c r="H104" s="225">
        <v>389.5</v>
      </c>
      <c r="I104" s="226"/>
      <c r="J104" s="227">
        <f>ROUND(I104*H104,2)</f>
        <v>0</v>
      </c>
      <c r="K104" s="223" t="s">
        <v>232</v>
      </c>
      <c r="L104" s="72"/>
      <c r="M104" s="228" t="s">
        <v>22</v>
      </c>
      <c r="N104" s="229" t="s">
        <v>45</v>
      </c>
      <c r="O104" s="47"/>
      <c r="P104" s="230">
        <f>O104*H104</f>
        <v>0</v>
      </c>
      <c r="Q104" s="230">
        <v>0</v>
      </c>
      <c r="R104" s="230">
        <f>Q104*H104</f>
        <v>0</v>
      </c>
      <c r="S104" s="230">
        <v>0</v>
      </c>
      <c r="T104" s="231">
        <f>S104*H104</f>
        <v>0</v>
      </c>
      <c r="AR104" s="24" t="s">
        <v>183</v>
      </c>
      <c r="AT104" s="24" t="s">
        <v>166</v>
      </c>
      <c r="AU104" s="24" t="s">
        <v>83</v>
      </c>
      <c r="AY104" s="24" t="s">
        <v>163</v>
      </c>
      <c r="BE104" s="232">
        <f>IF(N104="základní",J104,0)</f>
        <v>0</v>
      </c>
      <c r="BF104" s="232">
        <f>IF(N104="snížená",J104,0)</f>
        <v>0</v>
      </c>
      <c r="BG104" s="232">
        <f>IF(N104="zákl. přenesená",J104,0)</f>
        <v>0</v>
      </c>
      <c r="BH104" s="232">
        <f>IF(N104="sníž. přenesená",J104,0)</f>
        <v>0</v>
      </c>
      <c r="BI104" s="232">
        <f>IF(N104="nulová",J104,0)</f>
        <v>0</v>
      </c>
      <c r="BJ104" s="24" t="s">
        <v>24</v>
      </c>
      <c r="BK104" s="232">
        <f>ROUND(I104*H104,2)</f>
        <v>0</v>
      </c>
      <c r="BL104" s="24" t="s">
        <v>183</v>
      </c>
      <c r="BM104" s="24" t="s">
        <v>1821</v>
      </c>
    </row>
    <row r="105" s="1" customFormat="1">
      <c r="B105" s="46"/>
      <c r="C105" s="74"/>
      <c r="D105" s="235" t="s">
        <v>234</v>
      </c>
      <c r="E105" s="74"/>
      <c r="F105" s="259" t="s">
        <v>321</v>
      </c>
      <c r="G105" s="74"/>
      <c r="H105" s="74"/>
      <c r="I105" s="191"/>
      <c r="J105" s="74"/>
      <c r="K105" s="74"/>
      <c r="L105" s="72"/>
      <c r="M105" s="260"/>
      <c r="N105" s="47"/>
      <c r="O105" s="47"/>
      <c r="P105" s="47"/>
      <c r="Q105" s="47"/>
      <c r="R105" s="47"/>
      <c r="S105" s="47"/>
      <c r="T105" s="95"/>
      <c r="AT105" s="24" t="s">
        <v>234</v>
      </c>
      <c r="AU105" s="24" t="s">
        <v>83</v>
      </c>
    </row>
    <row r="106" s="11" customFormat="1">
      <c r="B106" s="233"/>
      <c r="C106" s="234"/>
      <c r="D106" s="235" t="s">
        <v>173</v>
      </c>
      <c r="E106" s="234"/>
      <c r="F106" s="237" t="s">
        <v>1822</v>
      </c>
      <c r="G106" s="234"/>
      <c r="H106" s="238">
        <v>389.5</v>
      </c>
      <c r="I106" s="239"/>
      <c r="J106" s="234"/>
      <c r="K106" s="234"/>
      <c r="L106" s="240"/>
      <c r="M106" s="241"/>
      <c r="N106" s="242"/>
      <c r="O106" s="242"/>
      <c r="P106" s="242"/>
      <c r="Q106" s="242"/>
      <c r="R106" s="242"/>
      <c r="S106" s="242"/>
      <c r="T106" s="243"/>
      <c r="AT106" s="244" t="s">
        <v>173</v>
      </c>
      <c r="AU106" s="244" t="s">
        <v>83</v>
      </c>
      <c r="AV106" s="11" t="s">
        <v>83</v>
      </c>
      <c r="AW106" s="11" t="s">
        <v>6</v>
      </c>
      <c r="AX106" s="11" t="s">
        <v>24</v>
      </c>
      <c r="AY106" s="244" t="s">
        <v>163</v>
      </c>
    </row>
    <row r="107" s="1" customFormat="1" ht="25.5" customHeight="1">
      <c r="B107" s="46"/>
      <c r="C107" s="221" t="s">
        <v>282</v>
      </c>
      <c r="D107" s="221" t="s">
        <v>166</v>
      </c>
      <c r="E107" s="222" t="s">
        <v>1340</v>
      </c>
      <c r="F107" s="223" t="s">
        <v>1341</v>
      </c>
      <c r="G107" s="224" t="s">
        <v>273</v>
      </c>
      <c r="H107" s="225">
        <v>135</v>
      </c>
      <c r="I107" s="226"/>
      <c r="J107" s="227">
        <f>ROUND(I107*H107,2)</f>
        <v>0</v>
      </c>
      <c r="K107" s="223" t="s">
        <v>232</v>
      </c>
      <c r="L107" s="72"/>
      <c r="M107" s="228" t="s">
        <v>22</v>
      </c>
      <c r="N107" s="229" t="s">
        <v>45</v>
      </c>
      <c r="O107" s="47"/>
      <c r="P107" s="230">
        <f>O107*H107</f>
        <v>0</v>
      </c>
      <c r="Q107" s="230">
        <v>0</v>
      </c>
      <c r="R107" s="230">
        <f>Q107*H107</f>
        <v>0</v>
      </c>
      <c r="S107" s="230">
        <v>0</v>
      </c>
      <c r="T107" s="231">
        <f>S107*H107</f>
        <v>0</v>
      </c>
      <c r="AR107" s="24" t="s">
        <v>183</v>
      </c>
      <c r="AT107" s="24" t="s">
        <v>166</v>
      </c>
      <c r="AU107" s="24" t="s">
        <v>83</v>
      </c>
      <c r="AY107" s="24" t="s">
        <v>163</v>
      </c>
      <c r="BE107" s="232">
        <f>IF(N107="základní",J107,0)</f>
        <v>0</v>
      </c>
      <c r="BF107" s="232">
        <f>IF(N107="snížená",J107,0)</f>
        <v>0</v>
      </c>
      <c r="BG107" s="232">
        <f>IF(N107="zákl. přenesená",J107,0)</f>
        <v>0</v>
      </c>
      <c r="BH107" s="232">
        <f>IF(N107="sníž. přenesená",J107,0)</f>
        <v>0</v>
      </c>
      <c r="BI107" s="232">
        <f>IF(N107="nulová",J107,0)</f>
        <v>0</v>
      </c>
      <c r="BJ107" s="24" t="s">
        <v>24</v>
      </c>
      <c r="BK107" s="232">
        <f>ROUND(I107*H107,2)</f>
        <v>0</v>
      </c>
      <c r="BL107" s="24" t="s">
        <v>183</v>
      </c>
      <c r="BM107" s="24" t="s">
        <v>1823</v>
      </c>
    </row>
    <row r="108" s="1" customFormat="1">
      <c r="B108" s="46"/>
      <c r="C108" s="74"/>
      <c r="D108" s="235" t="s">
        <v>234</v>
      </c>
      <c r="E108" s="74"/>
      <c r="F108" s="259" t="s">
        <v>1343</v>
      </c>
      <c r="G108" s="74"/>
      <c r="H108" s="74"/>
      <c r="I108" s="191"/>
      <c r="J108" s="74"/>
      <c r="K108" s="74"/>
      <c r="L108" s="72"/>
      <c r="M108" s="260"/>
      <c r="N108" s="47"/>
      <c r="O108" s="47"/>
      <c r="P108" s="47"/>
      <c r="Q108" s="47"/>
      <c r="R108" s="47"/>
      <c r="S108" s="47"/>
      <c r="T108" s="95"/>
      <c r="AT108" s="24" t="s">
        <v>234</v>
      </c>
      <c r="AU108" s="24" t="s">
        <v>83</v>
      </c>
    </row>
    <row r="109" s="1" customFormat="1" ht="16.5" customHeight="1">
      <c r="B109" s="46"/>
      <c r="C109" s="272" t="s">
        <v>286</v>
      </c>
      <c r="D109" s="272" t="s">
        <v>344</v>
      </c>
      <c r="E109" s="273" t="s">
        <v>1344</v>
      </c>
      <c r="F109" s="274" t="s">
        <v>1345</v>
      </c>
      <c r="G109" s="275" t="s">
        <v>327</v>
      </c>
      <c r="H109" s="276">
        <v>283.5</v>
      </c>
      <c r="I109" s="277"/>
      <c r="J109" s="278">
        <f>ROUND(I109*H109,2)</f>
        <v>0</v>
      </c>
      <c r="K109" s="274" t="s">
        <v>232</v>
      </c>
      <c r="L109" s="279"/>
      <c r="M109" s="280" t="s">
        <v>22</v>
      </c>
      <c r="N109" s="281" t="s">
        <v>45</v>
      </c>
      <c r="O109" s="47"/>
      <c r="P109" s="230">
        <f>O109*H109</f>
        <v>0</v>
      </c>
      <c r="Q109" s="230">
        <v>0</v>
      </c>
      <c r="R109" s="230">
        <f>Q109*H109</f>
        <v>0</v>
      </c>
      <c r="S109" s="230">
        <v>0</v>
      </c>
      <c r="T109" s="231">
        <f>S109*H109</f>
        <v>0</v>
      </c>
      <c r="AR109" s="24" t="s">
        <v>204</v>
      </c>
      <c r="AT109" s="24" t="s">
        <v>344</v>
      </c>
      <c r="AU109" s="24" t="s">
        <v>83</v>
      </c>
      <c r="AY109" s="24" t="s">
        <v>163</v>
      </c>
      <c r="BE109" s="232">
        <f>IF(N109="základní",J109,0)</f>
        <v>0</v>
      </c>
      <c r="BF109" s="232">
        <f>IF(N109="snížená",J109,0)</f>
        <v>0</v>
      </c>
      <c r="BG109" s="232">
        <f>IF(N109="zákl. přenesená",J109,0)</f>
        <v>0</v>
      </c>
      <c r="BH109" s="232">
        <f>IF(N109="sníž. přenesená",J109,0)</f>
        <v>0</v>
      </c>
      <c r="BI109" s="232">
        <f>IF(N109="nulová",J109,0)</f>
        <v>0</v>
      </c>
      <c r="BJ109" s="24" t="s">
        <v>24</v>
      </c>
      <c r="BK109" s="232">
        <f>ROUND(I109*H109,2)</f>
        <v>0</v>
      </c>
      <c r="BL109" s="24" t="s">
        <v>183</v>
      </c>
      <c r="BM109" s="24" t="s">
        <v>1824</v>
      </c>
    </row>
    <row r="110" s="1" customFormat="1">
      <c r="B110" s="46"/>
      <c r="C110" s="74"/>
      <c r="D110" s="235" t="s">
        <v>993</v>
      </c>
      <c r="E110" s="74"/>
      <c r="F110" s="259" t="s">
        <v>1347</v>
      </c>
      <c r="G110" s="74"/>
      <c r="H110" s="74"/>
      <c r="I110" s="191"/>
      <c r="J110" s="74"/>
      <c r="K110" s="74"/>
      <c r="L110" s="72"/>
      <c r="M110" s="260"/>
      <c r="N110" s="47"/>
      <c r="O110" s="47"/>
      <c r="P110" s="47"/>
      <c r="Q110" s="47"/>
      <c r="R110" s="47"/>
      <c r="S110" s="47"/>
      <c r="T110" s="95"/>
      <c r="AT110" s="24" t="s">
        <v>993</v>
      </c>
      <c r="AU110" s="24" t="s">
        <v>83</v>
      </c>
    </row>
    <row r="111" s="11" customFormat="1">
      <c r="B111" s="233"/>
      <c r="C111" s="234"/>
      <c r="D111" s="235" t="s">
        <v>173</v>
      </c>
      <c r="E111" s="234"/>
      <c r="F111" s="237" t="s">
        <v>1825</v>
      </c>
      <c r="G111" s="234"/>
      <c r="H111" s="238">
        <v>283.5</v>
      </c>
      <c r="I111" s="239"/>
      <c r="J111" s="234"/>
      <c r="K111" s="234"/>
      <c r="L111" s="240"/>
      <c r="M111" s="241"/>
      <c r="N111" s="242"/>
      <c r="O111" s="242"/>
      <c r="P111" s="242"/>
      <c r="Q111" s="242"/>
      <c r="R111" s="242"/>
      <c r="S111" s="242"/>
      <c r="T111" s="243"/>
      <c r="AT111" s="244" t="s">
        <v>173</v>
      </c>
      <c r="AU111" s="244" t="s">
        <v>83</v>
      </c>
      <c r="AV111" s="11" t="s">
        <v>83</v>
      </c>
      <c r="AW111" s="11" t="s">
        <v>6</v>
      </c>
      <c r="AX111" s="11" t="s">
        <v>24</v>
      </c>
      <c r="AY111" s="244" t="s">
        <v>163</v>
      </c>
    </row>
    <row r="112" s="1" customFormat="1" ht="38.25" customHeight="1">
      <c r="B112" s="46"/>
      <c r="C112" s="221" t="s">
        <v>291</v>
      </c>
      <c r="D112" s="221" t="s">
        <v>166</v>
      </c>
      <c r="E112" s="222" t="s">
        <v>1350</v>
      </c>
      <c r="F112" s="223" t="s">
        <v>1351</v>
      </c>
      <c r="G112" s="224" t="s">
        <v>273</v>
      </c>
      <c r="H112" s="225">
        <v>56</v>
      </c>
      <c r="I112" s="226"/>
      <c r="J112" s="227">
        <f>ROUND(I112*H112,2)</f>
        <v>0</v>
      </c>
      <c r="K112" s="223" t="s">
        <v>232</v>
      </c>
      <c r="L112" s="72"/>
      <c r="M112" s="228" t="s">
        <v>22</v>
      </c>
      <c r="N112" s="229" t="s">
        <v>45</v>
      </c>
      <c r="O112" s="47"/>
      <c r="P112" s="230">
        <f>O112*H112</f>
        <v>0</v>
      </c>
      <c r="Q112" s="230">
        <v>0</v>
      </c>
      <c r="R112" s="230">
        <f>Q112*H112</f>
        <v>0</v>
      </c>
      <c r="S112" s="230">
        <v>0</v>
      </c>
      <c r="T112" s="231">
        <f>S112*H112</f>
        <v>0</v>
      </c>
      <c r="AR112" s="24" t="s">
        <v>183</v>
      </c>
      <c r="AT112" s="24" t="s">
        <v>166</v>
      </c>
      <c r="AU112" s="24" t="s">
        <v>83</v>
      </c>
      <c r="AY112" s="24" t="s">
        <v>163</v>
      </c>
      <c r="BE112" s="232">
        <f>IF(N112="základní",J112,0)</f>
        <v>0</v>
      </c>
      <c r="BF112" s="232">
        <f>IF(N112="snížená",J112,0)</f>
        <v>0</v>
      </c>
      <c r="BG112" s="232">
        <f>IF(N112="zákl. přenesená",J112,0)</f>
        <v>0</v>
      </c>
      <c r="BH112" s="232">
        <f>IF(N112="sníž. přenesená",J112,0)</f>
        <v>0</v>
      </c>
      <c r="BI112" s="232">
        <f>IF(N112="nulová",J112,0)</f>
        <v>0</v>
      </c>
      <c r="BJ112" s="24" t="s">
        <v>24</v>
      </c>
      <c r="BK112" s="232">
        <f>ROUND(I112*H112,2)</f>
        <v>0</v>
      </c>
      <c r="BL112" s="24" t="s">
        <v>183</v>
      </c>
      <c r="BM112" s="24" t="s">
        <v>1826</v>
      </c>
    </row>
    <row r="113" s="1" customFormat="1">
      <c r="B113" s="46"/>
      <c r="C113" s="74"/>
      <c r="D113" s="235" t="s">
        <v>234</v>
      </c>
      <c r="E113" s="74"/>
      <c r="F113" s="259" t="s">
        <v>1353</v>
      </c>
      <c r="G113" s="74"/>
      <c r="H113" s="74"/>
      <c r="I113" s="191"/>
      <c r="J113" s="74"/>
      <c r="K113" s="74"/>
      <c r="L113" s="72"/>
      <c r="M113" s="260"/>
      <c r="N113" s="47"/>
      <c r="O113" s="47"/>
      <c r="P113" s="47"/>
      <c r="Q113" s="47"/>
      <c r="R113" s="47"/>
      <c r="S113" s="47"/>
      <c r="T113" s="95"/>
      <c r="AT113" s="24" t="s">
        <v>234</v>
      </c>
      <c r="AU113" s="24" t="s">
        <v>83</v>
      </c>
    </row>
    <row r="114" s="1" customFormat="1" ht="16.5" customHeight="1">
      <c r="B114" s="46"/>
      <c r="C114" s="272" t="s">
        <v>294</v>
      </c>
      <c r="D114" s="272" t="s">
        <v>344</v>
      </c>
      <c r="E114" s="273" t="s">
        <v>1354</v>
      </c>
      <c r="F114" s="274" t="s">
        <v>1355</v>
      </c>
      <c r="G114" s="275" t="s">
        <v>327</v>
      </c>
      <c r="H114" s="276">
        <v>106.40000000000001</v>
      </c>
      <c r="I114" s="277"/>
      <c r="J114" s="278">
        <f>ROUND(I114*H114,2)</f>
        <v>0</v>
      </c>
      <c r="K114" s="274" t="s">
        <v>232</v>
      </c>
      <c r="L114" s="279"/>
      <c r="M114" s="280" t="s">
        <v>22</v>
      </c>
      <c r="N114" s="281" t="s">
        <v>45</v>
      </c>
      <c r="O114" s="47"/>
      <c r="P114" s="230">
        <f>O114*H114</f>
        <v>0</v>
      </c>
      <c r="Q114" s="230">
        <v>1</v>
      </c>
      <c r="R114" s="230">
        <f>Q114*H114</f>
        <v>106.40000000000001</v>
      </c>
      <c r="S114" s="230">
        <v>0</v>
      </c>
      <c r="T114" s="231">
        <f>S114*H114</f>
        <v>0</v>
      </c>
      <c r="AR114" s="24" t="s">
        <v>204</v>
      </c>
      <c r="AT114" s="24" t="s">
        <v>344</v>
      </c>
      <c r="AU114" s="24" t="s">
        <v>83</v>
      </c>
      <c r="AY114" s="24" t="s">
        <v>163</v>
      </c>
      <c r="BE114" s="232">
        <f>IF(N114="základní",J114,0)</f>
        <v>0</v>
      </c>
      <c r="BF114" s="232">
        <f>IF(N114="snížená",J114,0)</f>
        <v>0</v>
      </c>
      <c r="BG114" s="232">
        <f>IF(N114="zákl. přenesená",J114,0)</f>
        <v>0</v>
      </c>
      <c r="BH114" s="232">
        <f>IF(N114="sníž. přenesená",J114,0)</f>
        <v>0</v>
      </c>
      <c r="BI114" s="232">
        <f>IF(N114="nulová",J114,0)</f>
        <v>0</v>
      </c>
      <c r="BJ114" s="24" t="s">
        <v>24</v>
      </c>
      <c r="BK114" s="232">
        <f>ROUND(I114*H114,2)</f>
        <v>0</v>
      </c>
      <c r="BL114" s="24" t="s">
        <v>183</v>
      </c>
      <c r="BM114" s="24" t="s">
        <v>1827</v>
      </c>
    </row>
    <row r="115" s="11" customFormat="1">
      <c r="B115" s="233"/>
      <c r="C115" s="234"/>
      <c r="D115" s="235" t="s">
        <v>173</v>
      </c>
      <c r="E115" s="234"/>
      <c r="F115" s="237" t="s">
        <v>1828</v>
      </c>
      <c r="G115" s="234"/>
      <c r="H115" s="238">
        <v>106.40000000000001</v>
      </c>
      <c r="I115" s="239"/>
      <c r="J115" s="234"/>
      <c r="K115" s="234"/>
      <c r="L115" s="240"/>
      <c r="M115" s="241"/>
      <c r="N115" s="242"/>
      <c r="O115" s="242"/>
      <c r="P115" s="242"/>
      <c r="Q115" s="242"/>
      <c r="R115" s="242"/>
      <c r="S115" s="242"/>
      <c r="T115" s="243"/>
      <c r="AT115" s="244" t="s">
        <v>173</v>
      </c>
      <c r="AU115" s="244" t="s">
        <v>83</v>
      </c>
      <c r="AV115" s="11" t="s">
        <v>83</v>
      </c>
      <c r="AW115" s="11" t="s">
        <v>6</v>
      </c>
      <c r="AX115" s="11" t="s">
        <v>24</v>
      </c>
      <c r="AY115" s="244" t="s">
        <v>163</v>
      </c>
    </row>
    <row r="116" s="10" customFormat="1" ht="29.88" customHeight="1">
      <c r="B116" s="205"/>
      <c r="C116" s="206"/>
      <c r="D116" s="207" t="s">
        <v>73</v>
      </c>
      <c r="E116" s="219" t="s">
        <v>183</v>
      </c>
      <c r="F116" s="219" t="s">
        <v>942</v>
      </c>
      <c r="G116" s="206"/>
      <c r="H116" s="206"/>
      <c r="I116" s="209"/>
      <c r="J116" s="220">
        <f>BK116</f>
        <v>0</v>
      </c>
      <c r="K116" s="206"/>
      <c r="L116" s="211"/>
      <c r="M116" s="212"/>
      <c r="N116" s="213"/>
      <c r="O116" s="213"/>
      <c r="P116" s="214">
        <f>SUM(P117:P118)</f>
        <v>0</v>
      </c>
      <c r="Q116" s="213"/>
      <c r="R116" s="214">
        <f>SUM(R117:R118)</f>
        <v>0</v>
      </c>
      <c r="S116" s="213"/>
      <c r="T116" s="215">
        <f>SUM(T117:T118)</f>
        <v>0</v>
      </c>
      <c r="AR116" s="216" t="s">
        <v>24</v>
      </c>
      <c r="AT116" s="217" t="s">
        <v>73</v>
      </c>
      <c r="AU116" s="217" t="s">
        <v>24</v>
      </c>
      <c r="AY116" s="216" t="s">
        <v>163</v>
      </c>
      <c r="BK116" s="218">
        <f>SUM(BK117:BK118)</f>
        <v>0</v>
      </c>
    </row>
    <row r="117" s="1" customFormat="1" ht="25.5" customHeight="1">
      <c r="B117" s="46"/>
      <c r="C117" s="221" t="s">
        <v>10</v>
      </c>
      <c r="D117" s="221" t="s">
        <v>166</v>
      </c>
      <c r="E117" s="222" t="s">
        <v>1363</v>
      </c>
      <c r="F117" s="223" t="s">
        <v>1364</v>
      </c>
      <c r="G117" s="224" t="s">
        <v>273</v>
      </c>
      <c r="H117" s="225">
        <v>15</v>
      </c>
      <c r="I117" s="226"/>
      <c r="J117" s="227">
        <f>ROUND(I117*H117,2)</f>
        <v>0</v>
      </c>
      <c r="K117" s="223" t="s">
        <v>232</v>
      </c>
      <c r="L117" s="72"/>
      <c r="M117" s="228" t="s">
        <v>22</v>
      </c>
      <c r="N117" s="229" t="s">
        <v>45</v>
      </c>
      <c r="O117" s="47"/>
      <c r="P117" s="230">
        <f>O117*H117</f>
        <v>0</v>
      </c>
      <c r="Q117" s="230">
        <v>0</v>
      </c>
      <c r="R117" s="230">
        <f>Q117*H117</f>
        <v>0</v>
      </c>
      <c r="S117" s="230">
        <v>0</v>
      </c>
      <c r="T117" s="231">
        <f>S117*H117</f>
        <v>0</v>
      </c>
      <c r="AR117" s="24" t="s">
        <v>183</v>
      </c>
      <c r="AT117" s="24" t="s">
        <v>166</v>
      </c>
      <c r="AU117" s="24" t="s">
        <v>83</v>
      </c>
      <c r="AY117" s="24" t="s">
        <v>163</v>
      </c>
      <c r="BE117" s="232">
        <f>IF(N117="základní",J117,0)</f>
        <v>0</v>
      </c>
      <c r="BF117" s="232">
        <f>IF(N117="snížená",J117,0)</f>
        <v>0</v>
      </c>
      <c r="BG117" s="232">
        <f>IF(N117="zákl. přenesená",J117,0)</f>
        <v>0</v>
      </c>
      <c r="BH117" s="232">
        <f>IF(N117="sníž. přenesená",J117,0)</f>
        <v>0</v>
      </c>
      <c r="BI117" s="232">
        <f>IF(N117="nulová",J117,0)</f>
        <v>0</v>
      </c>
      <c r="BJ117" s="24" t="s">
        <v>24</v>
      </c>
      <c r="BK117" s="232">
        <f>ROUND(I117*H117,2)</f>
        <v>0</v>
      </c>
      <c r="BL117" s="24" t="s">
        <v>183</v>
      </c>
      <c r="BM117" s="24" t="s">
        <v>1829</v>
      </c>
    </row>
    <row r="118" s="1" customFormat="1">
      <c r="B118" s="46"/>
      <c r="C118" s="74"/>
      <c r="D118" s="235" t="s">
        <v>234</v>
      </c>
      <c r="E118" s="74"/>
      <c r="F118" s="259" t="s">
        <v>1366</v>
      </c>
      <c r="G118" s="74"/>
      <c r="H118" s="74"/>
      <c r="I118" s="191"/>
      <c r="J118" s="74"/>
      <c r="K118" s="74"/>
      <c r="L118" s="72"/>
      <c r="M118" s="260"/>
      <c r="N118" s="47"/>
      <c r="O118" s="47"/>
      <c r="P118" s="47"/>
      <c r="Q118" s="47"/>
      <c r="R118" s="47"/>
      <c r="S118" s="47"/>
      <c r="T118" s="95"/>
      <c r="AT118" s="24" t="s">
        <v>234</v>
      </c>
      <c r="AU118" s="24" t="s">
        <v>83</v>
      </c>
    </row>
    <row r="119" s="10" customFormat="1" ht="29.88" customHeight="1">
      <c r="B119" s="205"/>
      <c r="C119" s="206"/>
      <c r="D119" s="207" t="s">
        <v>73</v>
      </c>
      <c r="E119" s="219" t="s">
        <v>204</v>
      </c>
      <c r="F119" s="219" t="s">
        <v>436</v>
      </c>
      <c r="G119" s="206"/>
      <c r="H119" s="206"/>
      <c r="I119" s="209"/>
      <c r="J119" s="220">
        <f>BK119</f>
        <v>0</v>
      </c>
      <c r="K119" s="206"/>
      <c r="L119" s="211"/>
      <c r="M119" s="212"/>
      <c r="N119" s="213"/>
      <c r="O119" s="213"/>
      <c r="P119" s="214">
        <f>SUM(P120:P159)</f>
        <v>0</v>
      </c>
      <c r="Q119" s="213"/>
      <c r="R119" s="214">
        <f>SUM(R120:R159)</f>
        <v>5.7056699999999996</v>
      </c>
      <c r="S119" s="213"/>
      <c r="T119" s="215">
        <f>SUM(T120:T159)</f>
        <v>0</v>
      </c>
      <c r="AR119" s="216" t="s">
        <v>24</v>
      </c>
      <c r="AT119" s="217" t="s">
        <v>73</v>
      </c>
      <c r="AU119" s="217" t="s">
        <v>24</v>
      </c>
      <c r="AY119" s="216" t="s">
        <v>163</v>
      </c>
      <c r="BK119" s="218">
        <f>SUM(BK120:BK159)</f>
        <v>0</v>
      </c>
    </row>
    <row r="120" s="1" customFormat="1" ht="25.5" customHeight="1">
      <c r="B120" s="46"/>
      <c r="C120" s="221" t="s">
        <v>306</v>
      </c>
      <c r="D120" s="221" t="s">
        <v>166</v>
      </c>
      <c r="E120" s="222" t="s">
        <v>1830</v>
      </c>
      <c r="F120" s="223" t="s">
        <v>1831</v>
      </c>
      <c r="G120" s="224" t="s">
        <v>440</v>
      </c>
      <c r="H120" s="225">
        <v>6</v>
      </c>
      <c r="I120" s="226"/>
      <c r="J120" s="227">
        <f>ROUND(I120*H120,2)</f>
        <v>0</v>
      </c>
      <c r="K120" s="223" t="s">
        <v>232</v>
      </c>
      <c r="L120" s="72"/>
      <c r="M120" s="228" t="s">
        <v>22</v>
      </c>
      <c r="N120" s="229" t="s">
        <v>45</v>
      </c>
      <c r="O120" s="47"/>
      <c r="P120" s="230">
        <f>O120*H120</f>
        <v>0</v>
      </c>
      <c r="Q120" s="230">
        <v>0</v>
      </c>
      <c r="R120" s="230">
        <f>Q120*H120</f>
        <v>0</v>
      </c>
      <c r="S120" s="230">
        <v>0</v>
      </c>
      <c r="T120" s="231">
        <f>S120*H120</f>
        <v>0</v>
      </c>
      <c r="AR120" s="24" t="s">
        <v>183</v>
      </c>
      <c r="AT120" s="24" t="s">
        <v>166</v>
      </c>
      <c r="AU120" s="24" t="s">
        <v>83</v>
      </c>
      <c r="AY120" s="24" t="s">
        <v>163</v>
      </c>
      <c r="BE120" s="232">
        <f>IF(N120="základní",J120,0)</f>
        <v>0</v>
      </c>
      <c r="BF120" s="232">
        <f>IF(N120="snížená",J120,0)</f>
        <v>0</v>
      </c>
      <c r="BG120" s="232">
        <f>IF(N120="zákl. přenesená",J120,0)</f>
        <v>0</v>
      </c>
      <c r="BH120" s="232">
        <f>IF(N120="sníž. přenesená",J120,0)</f>
        <v>0</v>
      </c>
      <c r="BI120" s="232">
        <f>IF(N120="nulová",J120,0)</f>
        <v>0</v>
      </c>
      <c r="BJ120" s="24" t="s">
        <v>24</v>
      </c>
      <c r="BK120" s="232">
        <f>ROUND(I120*H120,2)</f>
        <v>0</v>
      </c>
      <c r="BL120" s="24" t="s">
        <v>183</v>
      </c>
      <c r="BM120" s="24" t="s">
        <v>1832</v>
      </c>
    </row>
    <row r="121" s="1" customFormat="1">
      <c r="B121" s="46"/>
      <c r="C121" s="74"/>
      <c r="D121" s="235" t="s">
        <v>234</v>
      </c>
      <c r="E121" s="74"/>
      <c r="F121" s="259" t="s">
        <v>1833</v>
      </c>
      <c r="G121" s="74"/>
      <c r="H121" s="74"/>
      <c r="I121" s="191"/>
      <c r="J121" s="74"/>
      <c r="K121" s="74"/>
      <c r="L121" s="72"/>
      <c r="M121" s="260"/>
      <c r="N121" s="47"/>
      <c r="O121" s="47"/>
      <c r="P121" s="47"/>
      <c r="Q121" s="47"/>
      <c r="R121" s="47"/>
      <c r="S121" s="47"/>
      <c r="T121" s="95"/>
      <c r="AT121" s="24" t="s">
        <v>234</v>
      </c>
      <c r="AU121" s="24" t="s">
        <v>83</v>
      </c>
    </row>
    <row r="122" s="12" customFormat="1">
      <c r="B122" s="245"/>
      <c r="C122" s="246"/>
      <c r="D122" s="235" t="s">
        <v>173</v>
      </c>
      <c r="E122" s="247" t="s">
        <v>22</v>
      </c>
      <c r="F122" s="248" t="s">
        <v>1834</v>
      </c>
      <c r="G122" s="246"/>
      <c r="H122" s="247" t="s">
        <v>22</v>
      </c>
      <c r="I122" s="249"/>
      <c r="J122" s="246"/>
      <c r="K122" s="246"/>
      <c r="L122" s="250"/>
      <c r="M122" s="251"/>
      <c r="N122" s="252"/>
      <c r="O122" s="252"/>
      <c r="P122" s="252"/>
      <c r="Q122" s="252"/>
      <c r="R122" s="252"/>
      <c r="S122" s="252"/>
      <c r="T122" s="253"/>
      <c r="AT122" s="254" t="s">
        <v>173</v>
      </c>
      <c r="AU122" s="254" t="s">
        <v>83</v>
      </c>
      <c r="AV122" s="12" t="s">
        <v>24</v>
      </c>
      <c r="AW122" s="12" t="s">
        <v>37</v>
      </c>
      <c r="AX122" s="12" t="s">
        <v>74</v>
      </c>
      <c r="AY122" s="254" t="s">
        <v>163</v>
      </c>
    </row>
    <row r="123" s="11" customFormat="1">
      <c r="B123" s="233"/>
      <c r="C123" s="234"/>
      <c r="D123" s="235" t="s">
        <v>173</v>
      </c>
      <c r="E123" s="236" t="s">
        <v>22</v>
      </c>
      <c r="F123" s="237" t="s">
        <v>1835</v>
      </c>
      <c r="G123" s="234"/>
      <c r="H123" s="238">
        <v>4</v>
      </c>
      <c r="I123" s="239"/>
      <c r="J123" s="234"/>
      <c r="K123" s="234"/>
      <c r="L123" s="240"/>
      <c r="M123" s="241"/>
      <c r="N123" s="242"/>
      <c r="O123" s="242"/>
      <c r="P123" s="242"/>
      <c r="Q123" s="242"/>
      <c r="R123" s="242"/>
      <c r="S123" s="242"/>
      <c r="T123" s="243"/>
      <c r="AT123" s="244" t="s">
        <v>173</v>
      </c>
      <c r="AU123" s="244" t="s">
        <v>83</v>
      </c>
      <c r="AV123" s="11" t="s">
        <v>83</v>
      </c>
      <c r="AW123" s="11" t="s">
        <v>37</v>
      </c>
      <c r="AX123" s="11" t="s">
        <v>74</v>
      </c>
      <c r="AY123" s="244" t="s">
        <v>163</v>
      </c>
    </row>
    <row r="124" s="12" customFormat="1">
      <c r="B124" s="245"/>
      <c r="C124" s="246"/>
      <c r="D124" s="235" t="s">
        <v>173</v>
      </c>
      <c r="E124" s="247" t="s">
        <v>22</v>
      </c>
      <c r="F124" s="248" t="s">
        <v>1836</v>
      </c>
      <c r="G124" s="246"/>
      <c r="H124" s="247" t="s">
        <v>22</v>
      </c>
      <c r="I124" s="249"/>
      <c r="J124" s="246"/>
      <c r="K124" s="246"/>
      <c r="L124" s="250"/>
      <c r="M124" s="251"/>
      <c r="N124" s="252"/>
      <c r="O124" s="252"/>
      <c r="P124" s="252"/>
      <c r="Q124" s="252"/>
      <c r="R124" s="252"/>
      <c r="S124" s="252"/>
      <c r="T124" s="253"/>
      <c r="AT124" s="254" t="s">
        <v>173</v>
      </c>
      <c r="AU124" s="254" t="s">
        <v>83</v>
      </c>
      <c r="AV124" s="12" t="s">
        <v>24</v>
      </c>
      <c r="AW124" s="12" t="s">
        <v>37</v>
      </c>
      <c r="AX124" s="12" t="s">
        <v>74</v>
      </c>
      <c r="AY124" s="254" t="s">
        <v>163</v>
      </c>
    </row>
    <row r="125" s="11" customFormat="1">
      <c r="B125" s="233"/>
      <c r="C125" s="234"/>
      <c r="D125" s="235" t="s">
        <v>173</v>
      </c>
      <c r="E125" s="236" t="s">
        <v>22</v>
      </c>
      <c r="F125" s="237" t="s">
        <v>83</v>
      </c>
      <c r="G125" s="234"/>
      <c r="H125" s="238">
        <v>2</v>
      </c>
      <c r="I125" s="239"/>
      <c r="J125" s="234"/>
      <c r="K125" s="234"/>
      <c r="L125" s="240"/>
      <c r="M125" s="241"/>
      <c r="N125" s="242"/>
      <c r="O125" s="242"/>
      <c r="P125" s="242"/>
      <c r="Q125" s="242"/>
      <c r="R125" s="242"/>
      <c r="S125" s="242"/>
      <c r="T125" s="243"/>
      <c r="AT125" s="244" t="s">
        <v>173</v>
      </c>
      <c r="AU125" s="244" t="s">
        <v>83</v>
      </c>
      <c r="AV125" s="11" t="s">
        <v>83</v>
      </c>
      <c r="AW125" s="11" t="s">
        <v>37</v>
      </c>
      <c r="AX125" s="11" t="s">
        <v>74</v>
      </c>
      <c r="AY125" s="244" t="s">
        <v>163</v>
      </c>
    </row>
    <row r="126" s="13" customFormat="1">
      <c r="B126" s="261"/>
      <c r="C126" s="262"/>
      <c r="D126" s="235" t="s">
        <v>173</v>
      </c>
      <c r="E126" s="263" t="s">
        <v>22</v>
      </c>
      <c r="F126" s="264" t="s">
        <v>266</v>
      </c>
      <c r="G126" s="262"/>
      <c r="H126" s="265">
        <v>6</v>
      </c>
      <c r="I126" s="266"/>
      <c r="J126" s="262"/>
      <c r="K126" s="262"/>
      <c r="L126" s="267"/>
      <c r="M126" s="268"/>
      <c r="N126" s="269"/>
      <c r="O126" s="269"/>
      <c r="P126" s="269"/>
      <c r="Q126" s="269"/>
      <c r="R126" s="269"/>
      <c r="S126" s="269"/>
      <c r="T126" s="270"/>
      <c r="AT126" s="271" t="s">
        <v>173</v>
      </c>
      <c r="AU126" s="271" t="s">
        <v>83</v>
      </c>
      <c r="AV126" s="13" t="s">
        <v>183</v>
      </c>
      <c r="AW126" s="13" t="s">
        <v>37</v>
      </c>
      <c r="AX126" s="13" t="s">
        <v>24</v>
      </c>
      <c r="AY126" s="271" t="s">
        <v>163</v>
      </c>
    </row>
    <row r="127" s="1" customFormat="1" ht="25.5" customHeight="1">
      <c r="B127" s="46"/>
      <c r="C127" s="221" t="s">
        <v>311</v>
      </c>
      <c r="D127" s="221" t="s">
        <v>166</v>
      </c>
      <c r="E127" s="222" t="s">
        <v>1837</v>
      </c>
      <c r="F127" s="223" t="s">
        <v>1838</v>
      </c>
      <c r="G127" s="224" t="s">
        <v>261</v>
      </c>
      <c r="H127" s="225">
        <v>162.69999999999999</v>
      </c>
      <c r="I127" s="226"/>
      <c r="J127" s="227">
        <f>ROUND(I127*H127,2)</f>
        <v>0</v>
      </c>
      <c r="K127" s="223" t="s">
        <v>232</v>
      </c>
      <c r="L127" s="72"/>
      <c r="M127" s="228" t="s">
        <v>22</v>
      </c>
      <c r="N127" s="229" t="s">
        <v>45</v>
      </c>
      <c r="O127" s="47"/>
      <c r="P127" s="230">
        <f>O127*H127</f>
        <v>0</v>
      </c>
      <c r="Q127" s="230">
        <v>0</v>
      </c>
      <c r="R127" s="230">
        <f>Q127*H127</f>
        <v>0</v>
      </c>
      <c r="S127" s="230">
        <v>0</v>
      </c>
      <c r="T127" s="231">
        <f>S127*H127</f>
        <v>0</v>
      </c>
      <c r="AR127" s="24" t="s">
        <v>183</v>
      </c>
      <c r="AT127" s="24" t="s">
        <v>166</v>
      </c>
      <c r="AU127" s="24" t="s">
        <v>83</v>
      </c>
      <c r="AY127" s="24" t="s">
        <v>163</v>
      </c>
      <c r="BE127" s="232">
        <f>IF(N127="základní",J127,0)</f>
        <v>0</v>
      </c>
      <c r="BF127" s="232">
        <f>IF(N127="snížená",J127,0)</f>
        <v>0</v>
      </c>
      <c r="BG127" s="232">
        <f>IF(N127="zákl. přenesená",J127,0)</f>
        <v>0</v>
      </c>
      <c r="BH127" s="232">
        <f>IF(N127="sníž. přenesená",J127,0)</f>
        <v>0</v>
      </c>
      <c r="BI127" s="232">
        <f>IF(N127="nulová",J127,0)</f>
        <v>0</v>
      </c>
      <c r="BJ127" s="24" t="s">
        <v>24</v>
      </c>
      <c r="BK127" s="232">
        <f>ROUND(I127*H127,2)</f>
        <v>0</v>
      </c>
      <c r="BL127" s="24" t="s">
        <v>183</v>
      </c>
      <c r="BM127" s="24" t="s">
        <v>1839</v>
      </c>
    </row>
    <row r="128" s="1" customFormat="1">
      <c r="B128" s="46"/>
      <c r="C128" s="74"/>
      <c r="D128" s="235" t="s">
        <v>234</v>
      </c>
      <c r="E128" s="74"/>
      <c r="F128" s="259" t="s">
        <v>1370</v>
      </c>
      <c r="G128" s="74"/>
      <c r="H128" s="74"/>
      <c r="I128" s="191"/>
      <c r="J128" s="74"/>
      <c r="K128" s="74"/>
      <c r="L128" s="72"/>
      <c r="M128" s="260"/>
      <c r="N128" s="47"/>
      <c r="O128" s="47"/>
      <c r="P128" s="47"/>
      <c r="Q128" s="47"/>
      <c r="R128" s="47"/>
      <c r="S128" s="47"/>
      <c r="T128" s="95"/>
      <c r="AT128" s="24" t="s">
        <v>234</v>
      </c>
      <c r="AU128" s="24" t="s">
        <v>83</v>
      </c>
    </row>
    <row r="129" s="1" customFormat="1" ht="16.5" customHeight="1">
      <c r="B129" s="46"/>
      <c r="C129" s="272" t="s">
        <v>317</v>
      </c>
      <c r="D129" s="272" t="s">
        <v>344</v>
      </c>
      <c r="E129" s="273" t="s">
        <v>1840</v>
      </c>
      <c r="F129" s="274" t="s">
        <v>1841</v>
      </c>
      <c r="G129" s="275" t="s">
        <v>261</v>
      </c>
      <c r="H129" s="276">
        <v>162.69999999999999</v>
      </c>
      <c r="I129" s="277"/>
      <c r="J129" s="278">
        <f>ROUND(I129*H129,2)</f>
        <v>0</v>
      </c>
      <c r="K129" s="274" t="s">
        <v>232</v>
      </c>
      <c r="L129" s="279"/>
      <c r="M129" s="280" t="s">
        <v>22</v>
      </c>
      <c r="N129" s="281" t="s">
        <v>45</v>
      </c>
      <c r="O129" s="47"/>
      <c r="P129" s="230">
        <f>O129*H129</f>
        <v>0</v>
      </c>
      <c r="Q129" s="230">
        <v>0.014500000000000001</v>
      </c>
      <c r="R129" s="230">
        <f>Q129*H129</f>
        <v>2.3591500000000001</v>
      </c>
      <c r="S129" s="230">
        <v>0</v>
      </c>
      <c r="T129" s="231">
        <f>S129*H129</f>
        <v>0</v>
      </c>
      <c r="AR129" s="24" t="s">
        <v>204</v>
      </c>
      <c r="AT129" s="24" t="s">
        <v>344</v>
      </c>
      <c r="AU129" s="24" t="s">
        <v>83</v>
      </c>
      <c r="AY129" s="24" t="s">
        <v>163</v>
      </c>
      <c r="BE129" s="232">
        <f>IF(N129="základní",J129,0)</f>
        <v>0</v>
      </c>
      <c r="BF129" s="232">
        <f>IF(N129="snížená",J129,0)</f>
        <v>0</v>
      </c>
      <c r="BG129" s="232">
        <f>IF(N129="zákl. přenesená",J129,0)</f>
        <v>0</v>
      </c>
      <c r="BH129" s="232">
        <f>IF(N129="sníž. přenesená",J129,0)</f>
        <v>0</v>
      </c>
      <c r="BI129" s="232">
        <f>IF(N129="nulová",J129,0)</f>
        <v>0</v>
      </c>
      <c r="BJ129" s="24" t="s">
        <v>24</v>
      </c>
      <c r="BK129" s="232">
        <f>ROUND(I129*H129,2)</f>
        <v>0</v>
      </c>
      <c r="BL129" s="24" t="s">
        <v>183</v>
      </c>
      <c r="BM129" s="24" t="s">
        <v>1842</v>
      </c>
    </row>
    <row r="130" s="1" customFormat="1">
      <c r="B130" s="46"/>
      <c r="C130" s="74"/>
      <c r="D130" s="235" t="s">
        <v>993</v>
      </c>
      <c r="E130" s="74"/>
      <c r="F130" s="259" t="s">
        <v>1843</v>
      </c>
      <c r="G130" s="74"/>
      <c r="H130" s="74"/>
      <c r="I130" s="191"/>
      <c r="J130" s="74"/>
      <c r="K130" s="74"/>
      <c r="L130" s="72"/>
      <c r="M130" s="260"/>
      <c r="N130" s="47"/>
      <c r="O130" s="47"/>
      <c r="P130" s="47"/>
      <c r="Q130" s="47"/>
      <c r="R130" s="47"/>
      <c r="S130" s="47"/>
      <c r="T130" s="95"/>
      <c r="AT130" s="24" t="s">
        <v>993</v>
      </c>
      <c r="AU130" s="24" t="s">
        <v>83</v>
      </c>
    </row>
    <row r="131" s="1" customFormat="1" ht="38.25" customHeight="1">
      <c r="B131" s="46"/>
      <c r="C131" s="221" t="s">
        <v>324</v>
      </c>
      <c r="D131" s="221" t="s">
        <v>166</v>
      </c>
      <c r="E131" s="222" t="s">
        <v>1844</v>
      </c>
      <c r="F131" s="223" t="s">
        <v>1845</v>
      </c>
      <c r="G131" s="224" t="s">
        <v>440</v>
      </c>
      <c r="H131" s="225">
        <v>2</v>
      </c>
      <c r="I131" s="226"/>
      <c r="J131" s="227">
        <f>ROUND(I131*H131,2)</f>
        <v>0</v>
      </c>
      <c r="K131" s="223" t="s">
        <v>232</v>
      </c>
      <c r="L131" s="72"/>
      <c r="M131" s="228" t="s">
        <v>22</v>
      </c>
      <c r="N131" s="229" t="s">
        <v>45</v>
      </c>
      <c r="O131" s="47"/>
      <c r="P131" s="230">
        <f>O131*H131</f>
        <v>0</v>
      </c>
      <c r="Q131" s="230">
        <v>0</v>
      </c>
      <c r="R131" s="230">
        <f>Q131*H131</f>
        <v>0</v>
      </c>
      <c r="S131" s="230">
        <v>0</v>
      </c>
      <c r="T131" s="231">
        <f>S131*H131</f>
        <v>0</v>
      </c>
      <c r="AR131" s="24" t="s">
        <v>183</v>
      </c>
      <c r="AT131" s="24" t="s">
        <v>166</v>
      </c>
      <c r="AU131" s="24" t="s">
        <v>83</v>
      </c>
      <c r="AY131" s="24" t="s">
        <v>163</v>
      </c>
      <c r="BE131" s="232">
        <f>IF(N131="základní",J131,0)</f>
        <v>0</v>
      </c>
      <c r="BF131" s="232">
        <f>IF(N131="snížená",J131,0)</f>
        <v>0</v>
      </c>
      <c r="BG131" s="232">
        <f>IF(N131="zákl. přenesená",J131,0)</f>
        <v>0</v>
      </c>
      <c r="BH131" s="232">
        <f>IF(N131="sníž. přenesená",J131,0)</f>
        <v>0</v>
      </c>
      <c r="BI131" s="232">
        <f>IF(N131="nulová",J131,0)</f>
        <v>0</v>
      </c>
      <c r="BJ131" s="24" t="s">
        <v>24</v>
      </c>
      <c r="BK131" s="232">
        <f>ROUND(I131*H131,2)</f>
        <v>0</v>
      </c>
      <c r="BL131" s="24" t="s">
        <v>183</v>
      </c>
      <c r="BM131" s="24" t="s">
        <v>1846</v>
      </c>
    </row>
    <row r="132" s="1" customFormat="1">
      <c r="B132" s="46"/>
      <c r="C132" s="74"/>
      <c r="D132" s="235" t="s">
        <v>234</v>
      </c>
      <c r="E132" s="74"/>
      <c r="F132" s="259" t="s">
        <v>1382</v>
      </c>
      <c r="G132" s="74"/>
      <c r="H132" s="74"/>
      <c r="I132" s="191"/>
      <c r="J132" s="74"/>
      <c r="K132" s="74"/>
      <c r="L132" s="72"/>
      <c r="M132" s="260"/>
      <c r="N132" s="47"/>
      <c r="O132" s="47"/>
      <c r="P132" s="47"/>
      <c r="Q132" s="47"/>
      <c r="R132" s="47"/>
      <c r="S132" s="47"/>
      <c r="T132" s="95"/>
      <c r="AT132" s="24" t="s">
        <v>234</v>
      </c>
      <c r="AU132" s="24" t="s">
        <v>83</v>
      </c>
    </row>
    <row r="133" s="1" customFormat="1" ht="16.5" customHeight="1">
      <c r="B133" s="46"/>
      <c r="C133" s="272" t="s">
        <v>330</v>
      </c>
      <c r="D133" s="272" t="s">
        <v>344</v>
      </c>
      <c r="E133" s="273" t="s">
        <v>1847</v>
      </c>
      <c r="F133" s="274" t="s">
        <v>1848</v>
      </c>
      <c r="G133" s="275" t="s">
        <v>440</v>
      </c>
      <c r="H133" s="276">
        <v>2</v>
      </c>
      <c r="I133" s="277"/>
      <c r="J133" s="278">
        <f>ROUND(I133*H133,2)</f>
        <v>0</v>
      </c>
      <c r="K133" s="274" t="s">
        <v>232</v>
      </c>
      <c r="L133" s="279"/>
      <c r="M133" s="280" t="s">
        <v>22</v>
      </c>
      <c r="N133" s="281" t="s">
        <v>45</v>
      </c>
      <c r="O133" s="47"/>
      <c r="P133" s="230">
        <f>O133*H133</f>
        <v>0</v>
      </c>
      <c r="Q133" s="230">
        <v>0.012500000000000001</v>
      </c>
      <c r="R133" s="230">
        <f>Q133*H133</f>
        <v>0.025000000000000001</v>
      </c>
      <c r="S133" s="230">
        <v>0</v>
      </c>
      <c r="T133" s="231">
        <f>S133*H133</f>
        <v>0</v>
      </c>
      <c r="AR133" s="24" t="s">
        <v>204</v>
      </c>
      <c r="AT133" s="24" t="s">
        <v>344</v>
      </c>
      <c r="AU133" s="24" t="s">
        <v>83</v>
      </c>
      <c r="AY133" s="24" t="s">
        <v>163</v>
      </c>
      <c r="BE133" s="232">
        <f>IF(N133="základní",J133,0)</f>
        <v>0</v>
      </c>
      <c r="BF133" s="232">
        <f>IF(N133="snížená",J133,0)</f>
        <v>0</v>
      </c>
      <c r="BG133" s="232">
        <f>IF(N133="zákl. přenesená",J133,0)</f>
        <v>0</v>
      </c>
      <c r="BH133" s="232">
        <f>IF(N133="sníž. přenesená",J133,0)</f>
        <v>0</v>
      </c>
      <c r="BI133" s="232">
        <f>IF(N133="nulová",J133,0)</f>
        <v>0</v>
      </c>
      <c r="BJ133" s="24" t="s">
        <v>24</v>
      </c>
      <c r="BK133" s="232">
        <f>ROUND(I133*H133,2)</f>
        <v>0</v>
      </c>
      <c r="BL133" s="24" t="s">
        <v>183</v>
      </c>
      <c r="BM133" s="24" t="s">
        <v>1849</v>
      </c>
    </row>
    <row r="134" s="1" customFormat="1" ht="38.25" customHeight="1">
      <c r="B134" s="46"/>
      <c r="C134" s="221" t="s">
        <v>9</v>
      </c>
      <c r="D134" s="221" t="s">
        <v>166</v>
      </c>
      <c r="E134" s="222" t="s">
        <v>1850</v>
      </c>
      <c r="F134" s="223" t="s">
        <v>1851</v>
      </c>
      <c r="G134" s="224" t="s">
        <v>440</v>
      </c>
      <c r="H134" s="225">
        <v>3</v>
      </c>
      <c r="I134" s="226"/>
      <c r="J134" s="227">
        <f>ROUND(I134*H134,2)</f>
        <v>0</v>
      </c>
      <c r="K134" s="223" t="s">
        <v>232</v>
      </c>
      <c r="L134" s="72"/>
      <c r="M134" s="228" t="s">
        <v>22</v>
      </c>
      <c r="N134" s="229" t="s">
        <v>45</v>
      </c>
      <c r="O134" s="47"/>
      <c r="P134" s="230">
        <f>O134*H134</f>
        <v>0</v>
      </c>
      <c r="Q134" s="230">
        <v>0</v>
      </c>
      <c r="R134" s="230">
        <f>Q134*H134</f>
        <v>0</v>
      </c>
      <c r="S134" s="230">
        <v>0</v>
      </c>
      <c r="T134" s="231">
        <f>S134*H134</f>
        <v>0</v>
      </c>
      <c r="AR134" s="24" t="s">
        <v>183</v>
      </c>
      <c r="AT134" s="24" t="s">
        <v>166</v>
      </c>
      <c r="AU134" s="24" t="s">
        <v>83</v>
      </c>
      <c r="AY134" s="24" t="s">
        <v>163</v>
      </c>
      <c r="BE134" s="232">
        <f>IF(N134="základní",J134,0)</f>
        <v>0</v>
      </c>
      <c r="BF134" s="232">
        <f>IF(N134="snížená",J134,0)</f>
        <v>0</v>
      </c>
      <c r="BG134" s="232">
        <f>IF(N134="zákl. přenesená",J134,0)</f>
        <v>0</v>
      </c>
      <c r="BH134" s="232">
        <f>IF(N134="sníž. přenesená",J134,0)</f>
        <v>0</v>
      </c>
      <c r="BI134" s="232">
        <f>IF(N134="nulová",J134,0)</f>
        <v>0</v>
      </c>
      <c r="BJ134" s="24" t="s">
        <v>24</v>
      </c>
      <c r="BK134" s="232">
        <f>ROUND(I134*H134,2)</f>
        <v>0</v>
      </c>
      <c r="BL134" s="24" t="s">
        <v>183</v>
      </c>
      <c r="BM134" s="24" t="s">
        <v>1852</v>
      </c>
    </row>
    <row r="135" s="1" customFormat="1">
      <c r="B135" s="46"/>
      <c r="C135" s="74"/>
      <c r="D135" s="235" t="s">
        <v>234</v>
      </c>
      <c r="E135" s="74"/>
      <c r="F135" s="259" t="s">
        <v>1382</v>
      </c>
      <c r="G135" s="74"/>
      <c r="H135" s="74"/>
      <c r="I135" s="191"/>
      <c r="J135" s="74"/>
      <c r="K135" s="74"/>
      <c r="L135" s="72"/>
      <c r="M135" s="260"/>
      <c r="N135" s="47"/>
      <c r="O135" s="47"/>
      <c r="P135" s="47"/>
      <c r="Q135" s="47"/>
      <c r="R135" s="47"/>
      <c r="S135" s="47"/>
      <c r="T135" s="95"/>
      <c r="AT135" s="24" t="s">
        <v>234</v>
      </c>
      <c r="AU135" s="24" t="s">
        <v>83</v>
      </c>
    </row>
    <row r="136" s="1" customFormat="1" ht="16.5" customHeight="1">
      <c r="B136" s="46"/>
      <c r="C136" s="272" t="s">
        <v>343</v>
      </c>
      <c r="D136" s="272" t="s">
        <v>344</v>
      </c>
      <c r="E136" s="273" t="s">
        <v>1853</v>
      </c>
      <c r="F136" s="274" t="s">
        <v>1854</v>
      </c>
      <c r="G136" s="275" t="s">
        <v>440</v>
      </c>
      <c r="H136" s="276">
        <v>2</v>
      </c>
      <c r="I136" s="277"/>
      <c r="J136" s="278">
        <f>ROUND(I136*H136,2)</f>
        <v>0</v>
      </c>
      <c r="K136" s="274" t="s">
        <v>232</v>
      </c>
      <c r="L136" s="279"/>
      <c r="M136" s="280" t="s">
        <v>22</v>
      </c>
      <c r="N136" s="281" t="s">
        <v>45</v>
      </c>
      <c r="O136" s="47"/>
      <c r="P136" s="230">
        <f>O136*H136</f>
        <v>0</v>
      </c>
      <c r="Q136" s="230">
        <v>0.0086999999999999994</v>
      </c>
      <c r="R136" s="230">
        <f>Q136*H136</f>
        <v>0.017399999999999999</v>
      </c>
      <c r="S136" s="230">
        <v>0</v>
      </c>
      <c r="T136" s="231">
        <f>S136*H136</f>
        <v>0</v>
      </c>
      <c r="AR136" s="24" t="s">
        <v>204</v>
      </c>
      <c r="AT136" s="24" t="s">
        <v>344</v>
      </c>
      <c r="AU136" s="24" t="s">
        <v>83</v>
      </c>
      <c r="AY136" s="24" t="s">
        <v>163</v>
      </c>
      <c r="BE136" s="232">
        <f>IF(N136="základní",J136,0)</f>
        <v>0</v>
      </c>
      <c r="BF136" s="232">
        <f>IF(N136="snížená",J136,0)</f>
        <v>0</v>
      </c>
      <c r="BG136" s="232">
        <f>IF(N136="zákl. přenesená",J136,0)</f>
        <v>0</v>
      </c>
      <c r="BH136" s="232">
        <f>IF(N136="sníž. přenesená",J136,0)</f>
        <v>0</v>
      </c>
      <c r="BI136" s="232">
        <f>IF(N136="nulová",J136,0)</f>
        <v>0</v>
      </c>
      <c r="BJ136" s="24" t="s">
        <v>24</v>
      </c>
      <c r="BK136" s="232">
        <f>ROUND(I136*H136,2)</f>
        <v>0</v>
      </c>
      <c r="BL136" s="24" t="s">
        <v>183</v>
      </c>
      <c r="BM136" s="24" t="s">
        <v>1855</v>
      </c>
    </row>
    <row r="137" s="1" customFormat="1" ht="38.25" customHeight="1">
      <c r="B137" s="46"/>
      <c r="C137" s="272" t="s">
        <v>349</v>
      </c>
      <c r="D137" s="272" t="s">
        <v>344</v>
      </c>
      <c r="E137" s="273" t="s">
        <v>1856</v>
      </c>
      <c r="F137" s="274" t="s">
        <v>1857</v>
      </c>
      <c r="G137" s="275" t="s">
        <v>440</v>
      </c>
      <c r="H137" s="276">
        <v>1</v>
      </c>
      <c r="I137" s="277"/>
      <c r="J137" s="278">
        <f>ROUND(I137*H137,2)</f>
        <v>0</v>
      </c>
      <c r="K137" s="274" t="s">
        <v>22</v>
      </c>
      <c r="L137" s="279"/>
      <c r="M137" s="280" t="s">
        <v>22</v>
      </c>
      <c r="N137" s="281" t="s">
        <v>45</v>
      </c>
      <c r="O137" s="47"/>
      <c r="P137" s="230">
        <f>O137*H137</f>
        <v>0</v>
      </c>
      <c r="Q137" s="230">
        <v>0.0086999999999999994</v>
      </c>
      <c r="R137" s="230">
        <f>Q137*H137</f>
        <v>0.0086999999999999994</v>
      </c>
      <c r="S137" s="230">
        <v>0</v>
      </c>
      <c r="T137" s="231">
        <f>S137*H137</f>
        <v>0</v>
      </c>
      <c r="AR137" s="24" t="s">
        <v>204</v>
      </c>
      <c r="AT137" s="24" t="s">
        <v>344</v>
      </c>
      <c r="AU137" s="24" t="s">
        <v>83</v>
      </c>
      <c r="AY137" s="24" t="s">
        <v>163</v>
      </c>
      <c r="BE137" s="232">
        <f>IF(N137="základní",J137,0)</f>
        <v>0</v>
      </c>
      <c r="BF137" s="232">
        <f>IF(N137="snížená",J137,0)</f>
        <v>0</v>
      </c>
      <c r="BG137" s="232">
        <f>IF(N137="zákl. přenesená",J137,0)</f>
        <v>0</v>
      </c>
      <c r="BH137" s="232">
        <f>IF(N137="sníž. přenesená",J137,0)</f>
        <v>0</v>
      </c>
      <c r="BI137" s="232">
        <f>IF(N137="nulová",J137,0)</f>
        <v>0</v>
      </c>
      <c r="BJ137" s="24" t="s">
        <v>24</v>
      </c>
      <c r="BK137" s="232">
        <f>ROUND(I137*H137,2)</f>
        <v>0</v>
      </c>
      <c r="BL137" s="24" t="s">
        <v>183</v>
      </c>
      <c r="BM137" s="24" t="s">
        <v>1858</v>
      </c>
    </row>
    <row r="138" s="1" customFormat="1" ht="25.5" customHeight="1">
      <c r="B138" s="46"/>
      <c r="C138" s="221" t="s">
        <v>410</v>
      </c>
      <c r="D138" s="221" t="s">
        <v>166</v>
      </c>
      <c r="E138" s="222" t="s">
        <v>1859</v>
      </c>
      <c r="F138" s="223" t="s">
        <v>1860</v>
      </c>
      <c r="G138" s="224" t="s">
        <v>261</v>
      </c>
      <c r="H138" s="225">
        <v>12</v>
      </c>
      <c r="I138" s="226"/>
      <c r="J138" s="227">
        <f>ROUND(I138*H138,2)</f>
        <v>0</v>
      </c>
      <c r="K138" s="223" t="s">
        <v>232</v>
      </c>
      <c r="L138" s="72"/>
      <c r="M138" s="228" t="s">
        <v>22</v>
      </c>
      <c r="N138" s="229" t="s">
        <v>45</v>
      </c>
      <c r="O138" s="47"/>
      <c r="P138" s="230">
        <f>O138*H138</f>
        <v>0</v>
      </c>
      <c r="Q138" s="230">
        <v>0</v>
      </c>
      <c r="R138" s="230">
        <f>Q138*H138</f>
        <v>0</v>
      </c>
      <c r="S138" s="230">
        <v>0</v>
      </c>
      <c r="T138" s="231">
        <f>S138*H138</f>
        <v>0</v>
      </c>
      <c r="AR138" s="24" t="s">
        <v>183</v>
      </c>
      <c r="AT138" s="24" t="s">
        <v>166</v>
      </c>
      <c r="AU138" s="24" t="s">
        <v>83</v>
      </c>
      <c r="AY138" s="24" t="s">
        <v>163</v>
      </c>
      <c r="BE138" s="232">
        <f>IF(N138="základní",J138,0)</f>
        <v>0</v>
      </c>
      <c r="BF138" s="232">
        <f>IF(N138="snížená",J138,0)</f>
        <v>0</v>
      </c>
      <c r="BG138" s="232">
        <f>IF(N138="zákl. přenesená",J138,0)</f>
        <v>0</v>
      </c>
      <c r="BH138" s="232">
        <f>IF(N138="sníž. přenesená",J138,0)</f>
        <v>0</v>
      </c>
      <c r="BI138" s="232">
        <f>IF(N138="nulová",J138,0)</f>
        <v>0</v>
      </c>
      <c r="BJ138" s="24" t="s">
        <v>24</v>
      </c>
      <c r="BK138" s="232">
        <f>ROUND(I138*H138,2)</f>
        <v>0</v>
      </c>
      <c r="BL138" s="24" t="s">
        <v>183</v>
      </c>
      <c r="BM138" s="24" t="s">
        <v>1861</v>
      </c>
    </row>
    <row r="139" s="1" customFormat="1">
      <c r="B139" s="46"/>
      <c r="C139" s="74"/>
      <c r="D139" s="235" t="s">
        <v>234</v>
      </c>
      <c r="E139" s="74"/>
      <c r="F139" s="259" t="s">
        <v>1862</v>
      </c>
      <c r="G139" s="74"/>
      <c r="H139" s="74"/>
      <c r="I139" s="191"/>
      <c r="J139" s="74"/>
      <c r="K139" s="74"/>
      <c r="L139" s="72"/>
      <c r="M139" s="260"/>
      <c r="N139" s="47"/>
      <c r="O139" s="47"/>
      <c r="P139" s="47"/>
      <c r="Q139" s="47"/>
      <c r="R139" s="47"/>
      <c r="S139" s="47"/>
      <c r="T139" s="95"/>
      <c r="AT139" s="24" t="s">
        <v>234</v>
      </c>
      <c r="AU139" s="24" t="s">
        <v>83</v>
      </c>
    </row>
    <row r="140" s="11" customFormat="1">
      <c r="B140" s="233"/>
      <c r="C140" s="234"/>
      <c r="D140" s="235" t="s">
        <v>173</v>
      </c>
      <c r="E140" s="236" t="s">
        <v>22</v>
      </c>
      <c r="F140" s="237" t="s">
        <v>1863</v>
      </c>
      <c r="G140" s="234"/>
      <c r="H140" s="238">
        <v>12</v>
      </c>
      <c r="I140" s="239"/>
      <c r="J140" s="234"/>
      <c r="K140" s="234"/>
      <c r="L140" s="240"/>
      <c r="M140" s="241"/>
      <c r="N140" s="242"/>
      <c r="O140" s="242"/>
      <c r="P140" s="242"/>
      <c r="Q140" s="242"/>
      <c r="R140" s="242"/>
      <c r="S140" s="242"/>
      <c r="T140" s="243"/>
      <c r="AT140" s="244" t="s">
        <v>173</v>
      </c>
      <c r="AU140" s="244" t="s">
        <v>83</v>
      </c>
      <c r="AV140" s="11" t="s">
        <v>83</v>
      </c>
      <c r="AW140" s="11" t="s">
        <v>37</v>
      </c>
      <c r="AX140" s="11" t="s">
        <v>24</v>
      </c>
      <c r="AY140" s="244" t="s">
        <v>163</v>
      </c>
    </row>
    <row r="141" s="1" customFormat="1" ht="16.5" customHeight="1">
      <c r="B141" s="46"/>
      <c r="C141" s="272" t="s">
        <v>415</v>
      </c>
      <c r="D141" s="272" t="s">
        <v>344</v>
      </c>
      <c r="E141" s="273" t="s">
        <v>1864</v>
      </c>
      <c r="F141" s="274" t="s">
        <v>1865</v>
      </c>
      <c r="G141" s="275" t="s">
        <v>261</v>
      </c>
      <c r="H141" s="276">
        <v>12</v>
      </c>
      <c r="I141" s="277"/>
      <c r="J141" s="278">
        <f>ROUND(I141*H141,2)</f>
        <v>0</v>
      </c>
      <c r="K141" s="274" t="s">
        <v>232</v>
      </c>
      <c r="L141" s="279"/>
      <c r="M141" s="280" t="s">
        <v>22</v>
      </c>
      <c r="N141" s="281" t="s">
        <v>45</v>
      </c>
      <c r="O141" s="47"/>
      <c r="P141" s="230">
        <f>O141*H141</f>
        <v>0</v>
      </c>
      <c r="Q141" s="230">
        <v>0.00106</v>
      </c>
      <c r="R141" s="230">
        <f>Q141*H141</f>
        <v>0.012719999999999999</v>
      </c>
      <c r="S141" s="230">
        <v>0</v>
      </c>
      <c r="T141" s="231">
        <f>S141*H141</f>
        <v>0</v>
      </c>
      <c r="AR141" s="24" t="s">
        <v>204</v>
      </c>
      <c r="AT141" s="24" t="s">
        <v>344</v>
      </c>
      <c r="AU141" s="24" t="s">
        <v>83</v>
      </c>
      <c r="AY141" s="24" t="s">
        <v>163</v>
      </c>
      <c r="BE141" s="232">
        <f>IF(N141="základní",J141,0)</f>
        <v>0</v>
      </c>
      <c r="BF141" s="232">
        <f>IF(N141="snížená",J141,0)</f>
        <v>0</v>
      </c>
      <c r="BG141" s="232">
        <f>IF(N141="zákl. přenesená",J141,0)</f>
        <v>0</v>
      </c>
      <c r="BH141" s="232">
        <f>IF(N141="sníž. přenesená",J141,0)</f>
        <v>0</v>
      </c>
      <c r="BI141" s="232">
        <f>IF(N141="nulová",J141,0)</f>
        <v>0</v>
      </c>
      <c r="BJ141" s="24" t="s">
        <v>24</v>
      </c>
      <c r="BK141" s="232">
        <f>ROUND(I141*H141,2)</f>
        <v>0</v>
      </c>
      <c r="BL141" s="24" t="s">
        <v>183</v>
      </c>
      <c r="BM141" s="24" t="s">
        <v>1866</v>
      </c>
    </row>
    <row r="142" s="1" customFormat="1" ht="38.25" customHeight="1">
      <c r="B142" s="46"/>
      <c r="C142" s="221" t="s">
        <v>432</v>
      </c>
      <c r="D142" s="221" t="s">
        <v>166</v>
      </c>
      <c r="E142" s="222" t="s">
        <v>1867</v>
      </c>
      <c r="F142" s="223" t="s">
        <v>1868</v>
      </c>
      <c r="G142" s="224" t="s">
        <v>440</v>
      </c>
      <c r="H142" s="225">
        <v>6</v>
      </c>
      <c r="I142" s="226"/>
      <c r="J142" s="227">
        <f>ROUND(I142*H142,2)</f>
        <v>0</v>
      </c>
      <c r="K142" s="223" t="s">
        <v>232</v>
      </c>
      <c r="L142" s="72"/>
      <c r="M142" s="228" t="s">
        <v>22</v>
      </c>
      <c r="N142" s="229" t="s">
        <v>45</v>
      </c>
      <c r="O142" s="47"/>
      <c r="P142" s="230">
        <f>O142*H142</f>
        <v>0</v>
      </c>
      <c r="Q142" s="230">
        <v>0.00085999999999999998</v>
      </c>
      <c r="R142" s="230">
        <f>Q142*H142</f>
        <v>0.0051599999999999997</v>
      </c>
      <c r="S142" s="230">
        <v>0</v>
      </c>
      <c r="T142" s="231">
        <f>S142*H142</f>
        <v>0</v>
      </c>
      <c r="AR142" s="24" t="s">
        <v>183</v>
      </c>
      <c r="AT142" s="24" t="s">
        <v>166</v>
      </c>
      <c r="AU142" s="24" t="s">
        <v>83</v>
      </c>
      <c r="AY142" s="24" t="s">
        <v>163</v>
      </c>
      <c r="BE142" s="232">
        <f>IF(N142="základní",J142,0)</f>
        <v>0</v>
      </c>
      <c r="BF142" s="232">
        <f>IF(N142="snížená",J142,0)</f>
        <v>0</v>
      </c>
      <c r="BG142" s="232">
        <f>IF(N142="zákl. přenesená",J142,0)</f>
        <v>0</v>
      </c>
      <c r="BH142" s="232">
        <f>IF(N142="sníž. přenesená",J142,0)</f>
        <v>0</v>
      </c>
      <c r="BI142" s="232">
        <f>IF(N142="nulová",J142,0)</f>
        <v>0</v>
      </c>
      <c r="BJ142" s="24" t="s">
        <v>24</v>
      </c>
      <c r="BK142" s="232">
        <f>ROUND(I142*H142,2)</f>
        <v>0</v>
      </c>
      <c r="BL142" s="24" t="s">
        <v>183</v>
      </c>
      <c r="BM142" s="24" t="s">
        <v>1869</v>
      </c>
    </row>
    <row r="143" s="1" customFormat="1">
      <c r="B143" s="46"/>
      <c r="C143" s="74"/>
      <c r="D143" s="235" t="s">
        <v>234</v>
      </c>
      <c r="E143" s="74"/>
      <c r="F143" s="259" t="s">
        <v>1870</v>
      </c>
      <c r="G143" s="74"/>
      <c r="H143" s="74"/>
      <c r="I143" s="191"/>
      <c r="J143" s="74"/>
      <c r="K143" s="74"/>
      <c r="L143" s="72"/>
      <c r="M143" s="260"/>
      <c r="N143" s="47"/>
      <c r="O143" s="47"/>
      <c r="P143" s="47"/>
      <c r="Q143" s="47"/>
      <c r="R143" s="47"/>
      <c r="S143" s="47"/>
      <c r="T143" s="95"/>
      <c r="AT143" s="24" t="s">
        <v>234</v>
      </c>
      <c r="AU143" s="24" t="s">
        <v>83</v>
      </c>
    </row>
    <row r="144" s="1" customFormat="1" ht="25.5" customHeight="1">
      <c r="B144" s="46"/>
      <c r="C144" s="272" t="s">
        <v>437</v>
      </c>
      <c r="D144" s="272" t="s">
        <v>344</v>
      </c>
      <c r="E144" s="273" t="s">
        <v>1871</v>
      </c>
      <c r="F144" s="274" t="s">
        <v>1872</v>
      </c>
      <c r="G144" s="275" t="s">
        <v>440</v>
      </c>
      <c r="H144" s="276">
        <v>6</v>
      </c>
      <c r="I144" s="277"/>
      <c r="J144" s="278">
        <f>ROUND(I144*H144,2)</f>
        <v>0</v>
      </c>
      <c r="K144" s="274" t="s">
        <v>232</v>
      </c>
      <c r="L144" s="279"/>
      <c r="M144" s="280" t="s">
        <v>22</v>
      </c>
      <c r="N144" s="281" t="s">
        <v>45</v>
      </c>
      <c r="O144" s="47"/>
      <c r="P144" s="230">
        <f>O144*H144</f>
        <v>0</v>
      </c>
      <c r="Q144" s="230">
        <v>0.017999999999999999</v>
      </c>
      <c r="R144" s="230">
        <f>Q144*H144</f>
        <v>0.10799999999999999</v>
      </c>
      <c r="S144" s="230">
        <v>0</v>
      </c>
      <c r="T144" s="231">
        <f>S144*H144</f>
        <v>0</v>
      </c>
      <c r="AR144" s="24" t="s">
        <v>204</v>
      </c>
      <c r="AT144" s="24" t="s">
        <v>344</v>
      </c>
      <c r="AU144" s="24" t="s">
        <v>83</v>
      </c>
      <c r="AY144" s="24" t="s">
        <v>163</v>
      </c>
      <c r="BE144" s="232">
        <f>IF(N144="základní",J144,0)</f>
        <v>0</v>
      </c>
      <c r="BF144" s="232">
        <f>IF(N144="snížená",J144,0)</f>
        <v>0</v>
      </c>
      <c r="BG144" s="232">
        <f>IF(N144="zákl. přenesená",J144,0)</f>
        <v>0</v>
      </c>
      <c r="BH144" s="232">
        <f>IF(N144="sníž. přenesená",J144,0)</f>
        <v>0</v>
      </c>
      <c r="BI144" s="232">
        <f>IF(N144="nulová",J144,0)</f>
        <v>0</v>
      </c>
      <c r="BJ144" s="24" t="s">
        <v>24</v>
      </c>
      <c r="BK144" s="232">
        <f>ROUND(I144*H144,2)</f>
        <v>0</v>
      </c>
      <c r="BL144" s="24" t="s">
        <v>183</v>
      </c>
      <c r="BM144" s="24" t="s">
        <v>1873</v>
      </c>
    </row>
    <row r="145" s="1" customFormat="1" ht="25.5" customHeight="1">
      <c r="B145" s="46"/>
      <c r="C145" s="221" t="s">
        <v>421</v>
      </c>
      <c r="D145" s="221" t="s">
        <v>166</v>
      </c>
      <c r="E145" s="222" t="s">
        <v>1874</v>
      </c>
      <c r="F145" s="223" t="s">
        <v>1875</v>
      </c>
      <c r="G145" s="224" t="s">
        <v>440</v>
      </c>
      <c r="H145" s="225">
        <v>1</v>
      </c>
      <c r="I145" s="226"/>
      <c r="J145" s="227">
        <f>ROUND(I145*H145,2)</f>
        <v>0</v>
      </c>
      <c r="K145" s="223" t="s">
        <v>232</v>
      </c>
      <c r="L145" s="72"/>
      <c r="M145" s="228" t="s">
        <v>22</v>
      </c>
      <c r="N145" s="229" t="s">
        <v>45</v>
      </c>
      <c r="O145" s="47"/>
      <c r="P145" s="230">
        <f>O145*H145</f>
        <v>0</v>
      </c>
      <c r="Q145" s="230">
        <v>0.00034000000000000002</v>
      </c>
      <c r="R145" s="230">
        <f>Q145*H145</f>
        <v>0.00034000000000000002</v>
      </c>
      <c r="S145" s="230">
        <v>0</v>
      </c>
      <c r="T145" s="231">
        <f>S145*H145</f>
        <v>0</v>
      </c>
      <c r="AR145" s="24" t="s">
        <v>183</v>
      </c>
      <c r="AT145" s="24" t="s">
        <v>166</v>
      </c>
      <c r="AU145" s="24" t="s">
        <v>83</v>
      </c>
      <c r="AY145" s="24" t="s">
        <v>163</v>
      </c>
      <c r="BE145" s="232">
        <f>IF(N145="základní",J145,0)</f>
        <v>0</v>
      </c>
      <c r="BF145" s="232">
        <f>IF(N145="snížená",J145,0)</f>
        <v>0</v>
      </c>
      <c r="BG145" s="232">
        <f>IF(N145="zákl. přenesená",J145,0)</f>
        <v>0</v>
      </c>
      <c r="BH145" s="232">
        <f>IF(N145="sníž. přenesená",J145,0)</f>
        <v>0</v>
      </c>
      <c r="BI145" s="232">
        <f>IF(N145="nulová",J145,0)</f>
        <v>0</v>
      </c>
      <c r="BJ145" s="24" t="s">
        <v>24</v>
      </c>
      <c r="BK145" s="232">
        <f>ROUND(I145*H145,2)</f>
        <v>0</v>
      </c>
      <c r="BL145" s="24" t="s">
        <v>183</v>
      </c>
      <c r="BM145" s="24" t="s">
        <v>1876</v>
      </c>
    </row>
    <row r="146" s="1" customFormat="1">
      <c r="B146" s="46"/>
      <c r="C146" s="74"/>
      <c r="D146" s="235" t="s">
        <v>234</v>
      </c>
      <c r="E146" s="74"/>
      <c r="F146" s="259" t="s">
        <v>1870</v>
      </c>
      <c r="G146" s="74"/>
      <c r="H146" s="74"/>
      <c r="I146" s="191"/>
      <c r="J146" s="74"/>
      <c r="K146" s="74"/>
      <c r="L146" s="72"/>
      <c r="M146" s="260"/>
      <c r="N146" s="47"/>
      <c r="O146" s="47"/>
      <c r="P146" s="47"/>
      <c r="Q146" s="47"/>
      <c r="R146" s="47"/>
      <c r="S146" s="47"/>
      <c r="T146" s="95"/>
      <c r="AT146" s="24" t="s">
        <v>234</v>
      </c>
      <c r="AU146" s="24" t="s">
        <v>83</v>
      </c>
    </row>
    <row r="147" s="1" customFormat="1" ht="16.5" customHeight="1">
      <c r="B147" s="46"/>
      <c r="C147" s="272" t="s">
        <v>427</v>
      </c>
      <c r="D147" s="272" t="s">
        <v>344</v>
      </c>
      <c r="E147" s="273" t="s">
        <v>1877</v>
      </c>
      <c r="F147" s="274" t="s">
        <v>1878</v>
      </c>
      <c r="G147" s="275" t="s">
        <v>440</v>
      </c>
      <c r="H147" s="276">
        <v>1</v>
      </c>
      <c r="I147" s="277"/>
      <c r="J147" s="278">
        <f>ROUND(I147*H147,2)</f>
        <v>0</v>
      </c>
      <c r="K147" s="274" t="s">
        <v>232</v>
      </c>
      <c r="L147" s="279"/>
      <c r="M147" s="280" t="s">
        <v>22</v>
      </c>
      <c r="N147" s="281" t="s">
        <v>45</v>
      </c>
      <c r="O147" s="47"/>
      <c r="P147" s="230">
        <f>O147*H147</f>
        <v>0</v>
      </c>
      <c r="Q147" s="230">
        <v>0.042500000000000003</v>
      </c>
      <c r="R147" s="230">
        <f>Q147*H147</f>
        <v>0.042500000000000003</v>
      </c>
      <c r="S147" s="230">
        <v>0</v>
      </c>
      <c r="T147" s="231">
        <f>S147*H147</f>
        <v>0</v>
      </c>
      <c r="AR147" s="24" t="s">
        <v>204</v>
      </c>
      <c r="AT147" s="24" t="s">
        <v>344</v>
      </c>
      <c r="AU147" s="24" t="s">
        <v>83</v>
      </c>
      <c r="AY147" s="24" t="s">
        <v>163</v>
      </c>
      <c r="BE147" s="232">
        <f>IF(N147="základní",J147,0)</f>
        <v>0</v>
      </c>
      <c r="BF147" s="232">
        <f>IF(N147="snížená",J147,0)</f>
        <v>0</v>
      </c>
      <c r="BG147" s="232">
        <f>IF(N147="zákl. přenesená",J147,0)</f>
        <v>0</v>
      </c>
      <c r="BH147" s="232">
        <f>IF(N147="sníž. přenesená",J147,0)</f>
        <v>0</v>
      </c>
      <c r="BI147" s="232">
        <f>IF(N147="nulová",J147,0)</f>
        <v>0</v>
      </c>
      <c r="BJ147" s="24" t="s">
        <v>24</v>
      </c>
      <c r="BK147" s="232">
        <f>ROUND(I147*H147,2)</f>
        <v>0</v>
      </c>
      <c r="BL147" s="24" t="s">
        <v>183</v>
      </c>
      <c r="BM147" s="24" t="s">
        <v>1879</v>
      </c>
    </row>
    <row r="148" s="1" customFormat="1" ht="25.5" customHeight="1">
      <c r="B148" s="46"/>
      <c r="C148" s="221" t="s">
        <v>399</v>
      </c>
      <c r="D148" s="221" t="s">
        <v>166</v>
      </c>
      <c r="E148" s="222" t="s">
        <v>1880</v>
      </c>
      <c r="F148" s="223" t="s">
        <v>1881</v>
      </c>
      <c r="G148" s="224" t="s">
        <v>440</v>
      </c>
      <c r="H148" s="225">
        <v>4</v>
      </c>
      <c r="I148" s="226"/>
      <c r="J148" s="227">
        <f>ROUND(I148*H148,2)</f>
        <v>0</v>
      </c>
      <c r="K148" s="223" t="s">
        <v>232</v>
      </c>
      <c r="L148" s="72"/>
      <c r="M148" s="228" t="s">
        <v>22</v>
      </c>
      <c r="N148" s="229" t="s">
        <v>45</v>
      </c>
      <c r="O148" s="47"/>
      <c r="P148" s="230">
        <f>O148*H148</f>
        <v>0</v>
      </c>
      <c r="Q148" s="230">
        <v>0</v>
      </c>
      <c r="R148" s="230">
        <f>Q148*H148</f>
        <v>0</v>
      </c>
      <c r="S148" s="230">
        <v>0</v>
      </c>
      <c r="T148" s="231">
        <f>S148*H148</f>
        <v>0</v>
      </c>
      <c r="AR148" s="24" t="s">
        <v>183</v>
      </c>
      <c r="AT148" s="24" t="s">
        <v>166</v>
      </c>
      <c r="AU148" s="24" t="s">
        <v>83</v>
      </c>
      <c r="AY148" s="24" t="s">
        <v>163</v>
      </c>
      <c r="BE148" s="232">
        <f>IF(N148="základní",J148,0)</f>
        <v>0</v>
      </c>
      <c r="BF148" s="232">
        <f>IF(N148="snížená",J148,0)</f>
        <v>0</v>
      </c>
      <c r="BG148" s="232">
        <f>IF(N148="zákl. přenesená",J148,0)</f>
        <v>0</v>
      </c>
      <c r="BH148" s="232">
        <f>IF(N148="sníž. přenesená",J148,0)</f>
        <v>0</v>
      </c>
      <c r="BI148" s="232">
        <f>IF(N148="nulová",J148,0)</f>
        <v>0</v>
      </c>
      <c r="BJ148" s="24" t="s">
        <v>24</v>
      </c>
      <c r="BK148" s="232">
        <f>ROUND(I148*H148,2)</f>
        <v>0</v>
      </c>
      <c r="BL148" s="24" t="s">
        <v>183</v>
      </c>
      <c r="BM148" s="24" t="s">
        <v>1882</v>
      </c>
    </row>
    <row r="149" s="1" customFormat="1">
      <c r="B149" s="46"/>
      <c r="C149" s="74"/>
      <c r="D149" s="235" t="s">
        <v>234</v>
      </c>
      <c r="E149" s="74"/>
      <c r="F149" s="259" t="s">
        <v>1870</v>
      </c>
      <c r="G149" s="74"/>
      <c r="H149" s="74"/>
      <c r="I149" s="191"/>
      <c r="J149" s="74"/>
      <c r="K149" s="74"/>
      <c r="L149" s="72"/>
      <c r="M149" s="260"/>
      <c r="N149" s="47"/>
      <c r="O149" s="47"/>
      <c r="P149" s="47"/>
      <c r="Q149" s="47"/>
      <c r="R149" s="47"/>
      <c r="S149" s="47"/>
      <c r="T149" s="95"/>
      <c r="AT149" s="24" t="s">
        <v>234</v>
      </c>
      <c r="AU149" s="24" t="s">
        <v>83</v>
      </c>
    </row>
    <row r="150" s="1" customFormat="1" ht="16.5" customHeight="1">
      <c r="B150" s="46"/>
      <c r="C150" s="272" t="s">
        <v>404</v>
      </c>
      <c r="D150" s="272" t="s">
        <v>344</v>
      </c>
      <c r="E150" s="273" t="s">
        <v>1883</v>
      </c>
      <c r="F150" s="274" t="s">
        <v>1884</v>
      </c>
      <c r="G150" s="275" t="s">
        <v>440</v>
      </c>
      <c r="H150" s="276">
        <v>4</v>
      </c>
      <c r="I150" s="277"/>
      <c r="J150" s="278">
        <f>ROUND(I150*H150,2)</f>
        <v>0</v>
      </c>
      <c r="K150" s="274" t="s">
        <v>232</v>
      </c>
      <c r="L150" s="279"/>
      <c r="M150" s="280" t="s">
        <v>22</v>
      </c>
      <c r="N150" s="281" t="s">
        <v>45</v>
      </c>
      <c r="O150" s="47"/>
      <c r="P150" s="230">
        <f>O150*H150</f>
        <v>0</v>
      </c>
      <c r="Q150" s="230">
        <v>0.0019</v>
      </c>
      <c r="R150" s="230">
        <f>Q150*H150</f>
        <v>0.0076</v>
      </c>
      <c r="S150" s="230">
        <v>0</v>
      </c>
      <c r="T150" s="231">
        <f>S150*H150</f>
        <v>0</v>
      </c>
      <c r="AR150" s="24" t="s">
        <v>204</v>
      </c>
      <c r="AT150" s="24" t="s">
        <v>344</v>
      </c>
      <c r="AU150" s="24" t="s">
        <v>83</v>
      </c>
      <c r="AY150" s="24" t="s">
        <v>163</v>
      </c>
      <c r="BE150" s="232">
        <f>IF(N150="základní",J150,0)</f>
        <v>0</v>
      </c>
      <c r="BF150" s="232">
        <f>IF(N150="snížená",J150,0)</f>
        <v>0</v>
      </c>
      <c r="BG150" s="232">
        <f>IF(N150="zákl. přenesená",J150,0)</f>
        <v>0</v>
      </c>
      <c r="BH150" s="232">
        <f>IF(N150="sníž. přenesená",J150,0)</f>
        <v>0</v>
      </c>
      <c r="BI150" s="232">
        <f>IF(N150="nulová",J150,0)</f>
        <v>0</v>
      </c>
      <c r="BJ150" s="24" t="s">
        <v>24</v>
      </c>
      <c r="BK150" s="232">
        <f>ROUND(I150*H150,2)</f>
        <v>0</v>
      </c>
      <c r="BL150" s="24" t="s">
        <v>183</v>
      </c>
      <c r="BM150" s="24" t="s">
        <v>1885</v>
      </c>
    </row>
    <row r="151" s="1" customFormat="1" ht="16.5" customHeight="1">
      <c r="B151" s="46"/>
      <c r="C151" s="221" t="s">
        <v>356</v>
      </c>
      <c r="D151" s="221" t="s">
        <v>166</v>
      </c>
      <c r="E151" s="222" t="s">
        <v>1886</v>
      </c>
      <c r="F151" s="223" t="s">
        <v>1887</v>
      </c>
      <c r="G151" s="224" t="s">
        <v>261</v>
      </c>
      <c r="H151" s="225">
        <v>162.69999999999999</v>
      </c>
      <c r="I151" s="226"/>
      <c r="J151" s="227">
        <f>ROUND(I151*H151,2)</f>
        <v>0</v>
      </c>
      <c r="K151" s="223" t="s">
        <v>232</v>
      </c>
      <c r="L151" s="72"/>
      <c r="M151" s="228" t="s">
        <v>22</v>
      </c>
      <c r="N151" s="229" t="s">
        <v>45</v>
      </c>
      <c r="O151" s="47"/>
      <c r="P151" s="230">
        <f>O151*H151</f>
        <v>0</v>
      </c>
      <c r="Q151" s="230">
        <v>0</v>
      </c>
      <c r="R151" s="230">
        <f>Q151*H151</f>
        <v>0</v>
      </c>
      <c r="S151" s="230">
        <v>0</v>
      </c>
      <c r="T151" s="231">
        <f>S151*H151</f>
        <v>0</v>
      </c>
      <c r="AR151" s="24" t="s">
        <v>183</v>
      </c>
      <c r="AT151" s="24" t="s">
        <v>166</v>
      </c>
      <c r="AU151" s="24" t="s">
        <v>83</v>
      </c>
      <c r="AY151" s="24" t="s">
        <v>163</v>
      </c>
      <c r="BE151" s="232">
        <f>IF(N151="základní",J151,0)</f>
        <v>0</v>
      </c>
      <c r="BF151" s="232">
        <f>IF(N151="snížená",J151,0)</f>
        <v>0</v>
      </c>
      <c r="BG151" s="232">
        <f>IF(N151="zákl. přenesená",J151,0)</f>
        <v>0</v>
      </c>
      <c r="BH151" s="232">
        <f>IF(N151="sníž. přenesená",J151,0)</f>
        <v>0</v>
      </c>
      <c r="BI151" s="232">
        <f>IF(N151="nulová",J151,0)</f>
        <v>0</v>
      </c>
      <c r="BJ151" s="24" t="s">
        <v>24</v>
      </c>
      <c r="BK151" s="232">
        <f>ROUND(I151*H151,2)</f>
        <v>0</v>
      </c>
      <c r="BL151" s="24" t="s">
        <v>183</v>
      </c>
      <c r="BM151" s="24" t="s">
        <v>1888</v>
      </c>
    </row>
    <row r="152" s="1" customFormat="1">
      <c r="B152" s="46"/>
      <c r="C152" s="74"/>
      <c r="D152" s="235" t="s">
        <v>234</v>
      </c>
      <c r="E152" s="74"/>
      <c r="F152" s="259" t="s">
        <v>1889</v>
      </c>
      <c r="G152" s="74"/>
      <c r="H152" s="74"/>
      <c r="I152" s="191"/>
      <c r="J152" s="74"/>
      <c r="K152" s="74"/>
      <c r="L152" s="72"/>
      <c r="M152" s="260"/>
      <c r="N152" s="47"/>
      <c r="O152" s="47"/>
      <c r="P152" s="47"/>
      <c r="Q152" s="47"/>
      <c r="R152" s="47"/>
      <c r="S152" s="47"/>
      <c r="T152" s="95"/>
      <c r="AT152" s="24" t="s">
        <v>234</v>
      </c>
      <c r="AU152" s="24" t="s">
        <v>83</v>
      </c>
    </row>
    <row r="153" s="1" customFormat="1" ht="16.5" customHeight="1">
      <c r="B153" s="46"/>
      <c r="C153" s="221" t="s">
        <v>366</v>
      </c>
      <c r="D153" s="221" t="s">
        <v>166</v>
      </c>
      <c r="E153" s="222" t="s">
        <v>1890</v>
      </c>
      <c r="F153" s="223" t="s">
        <v>1891</v>
      </c>
      <c r="G153" s="224" t="s">
        <v>261</v>
      </c>
      <c r="H153" s="225">
        <v>162.69999999999999</v>
      </c>
      <c r="I153" s="226"/>
      <c r="J153" s="227">
        <f>ROUND(I153*H153,2)</f>
        <v>0</v>
      </c>
      <c r="K153" s="223" t="s">
        <v>232</v>
      </c>
      <c r="L153" s="72"/>
      <c r="M153" s="228" t="s">
        <v>22</v>
      </c>
      <c r="N153" s="229" t="s">
        <v>45</v>
      </c>
      <c r="O153" s="47"/>
      <c r="P153" s="230">
        <f>O153*H153</f>
        <v>0</v>
      </c>
      <c r="Q153" s="230">
        <v>0</v>
      </c>
      <c r="R153" s="230">
        <f>Q153*H153</f>
        <v>0</v>
      </c>
      <c r="S153" s="230">
        <v>0</v>
      </c>
      <c r="T153" s="231">
        <f>S153*H153</f>
        <v>0</v>
      </c>
      <c r="AR153" s="24" t="s">
        <v>183</v>
      </c>
      <c r="AT153" s="24" t="s">
        <v>166</v>
      </c>
      <c r="AU153" s="24" t="s">
        <v>83</v>
      </c>
      <c r="AY153" s="24" t="s">
        <v>163</v>
      </c>
      <c r="BE153" s="232">
        <f>IF(N153="základní",J153,0)</f>
        <v>0</v>
      </c>
      <c r="BF153" s="232">
        <f>IF(N153="snížená",J153,0)</f>
        <v>0</v>
      </c>
      <c r="BG153" s="232">
        <f>IF(N153="zákl. přenesená",J153,0)</f>
        <v>0</v>
      </c>
      <c r="BH153" s="232">
        <f>IF(N153="sníž. přenesená",J153,0)</f>
        <v>0</v>
      </c>
      <c r="BI153" s="232">
        <f>IF(N153="nulová",J153,0)</f>
        <v>0</v>
      </c>
      <c r="BJ153" s="24" t="s">
        <v>24</v>
      </c>
      <c r="BK153" s="232">
        <f>ROUND(I153*H153,2)</f>
        <v>0</v>
      </c>
      <c r="BL153" s="24" t="s">
        <v>183</v>
      </c>
      <c r="BM153" s="24" t="s">
        <v>1892</v>
      </c>
    </row>
    <row r="154" s="1" customFormat="1">
      <c r="B154" s="46"/>
      <c r="C154" s="74"/>
      <c r="D154" s="235" t="s">
        <v>234</v>
      </c>
      <c r="E154" s="74"/>
      <c r="F154" s="259" t="s">
        <v>1893</v>
      </c>
      <c r="G154" s="74"/>
      <c r="H154" s="74"/>
      <c r="I154" s="191"/>
      <c r="J154" s="74"/>
      <c r="K154" s="74"/>
      <c r="L154" s="72"/>
      <c r="M154" s="260"/>
      <c r="N154" s="47"/>
      <c r="O154" s="47"/>
      <c r="P154" s="47"/>
      <c r="Q154" s="47"/>
      <c r="R154" s="47"/>
      <c r="S154" s="47"/>
      <c r="T154" s="95"/>
      <c r="AT154" s="24" t="s">
        <v>234</v>
      </c>
      <c r="AU154" s="24" t="s">
        <v>83</v>
      </c>
    </row>
    <row r="155" s="1" customFormat="1" ht="25.5" customHeight="1">
      <c r="B155" s="46"/>
      <c r="C155" s="221" t="s">
        <v>371</v>
      </c>
      <c r="D155" s="221" t="s">
        <v>166</v>
      </c>
      <c r="E155" s="222" t="s">
        <v>1894</v>
      </c>
      <c r="F155" s="223" t="s">
        <v>1895</v>
      </c>
      <c r="G155" s="224" t="s">
        <v>440</v>
      </c>
      <c r="H155" s="225">
        <v>6</v>
      </c>
      <c r="I155" s="226"/>
      <c r="J155" s="227">
        <f>ROUND(I155*H155,2)</f>
        <v>0</v>
      </c>
      <c r="K155" s="223" t="s">
        <v>232</v>
      </c>
      <c r="L155" s="72"/>
      <c r="M155" s="228" t="s">
        <v>22</v>
      </c>
      <c r="N155" s="229" t="s">
        <v>45</v>
      </c>
      <c r="O155" s="47"/>
      <c r="P155" s="230">
        <f>O155*H155</f>
        <v>0</v>
      </c>
      <c r="Q155" s="230">
        <v>0.46009</v>
      </c>
      <c r="R155" s="230">
        <f>Q155*H155</f>
        <v>2.7605399999999998</v>
      </c>
      <c r="S155" s="230">
        <v>0</v>
      </c>
      <c r="T155" s="231">
        <f>S155*H155</f>
        <v>0</v>
      </c>
      <c r="AR155" s="24" t="s">
        <v>183</v>
      </c>
      <c r="AT155" s="24" t="s">
        <v>166</v>
      </c>
      <c r="AU155" s="24" t="s">
        <v>83</v>
      </c>
      <c r="AY155" s="24" t="s">
        <v>163</v>
      </c>
      <c r="BE155" s="232">
        <f>IF(N155="základní",J155,0)</f>
        <v>0</v>
      </c>
      <c r="BF155" s="232">
        <f>IF(N155="snížená",J155,0)</f>
        <v>0</v>
      </c>
      <c r="BG155" s="232">
        <f>IF(N155="zákl. přenesená",J155,0)</f>
        <v>0</v>
      </c>
      <c r="BH155" s="232">
        <f>IF(N155="sníž. přenesená",J155,0)</f>
        <v>0</v>
      </c>
      <c r="BI155" s="232">
        <f>IF(N155="nulová",J155,0)</f>
        <v>0</v>
      </c>
      <c r="BJ155" s="24" t="s">
        <v>24</v>
      </c>
      <c r="BK155" s="232">
        <f>ROUND(I155*H155,2)</f>
        <v>0</v>
      </c>
      <c r="BL155" s="24" t="s">
        <v>183</v>
      </c>
      <c r="BM155" s="24" t="s">
        <v>1896</v>
      </c>
    </row>
    <row r="156" s="1" customFormat="1">
      <c r="B156" s="46"/>
      <c r="C156" s="74"/>
      <c r="D156" s="235" t="s">
        <v>234</v>
      </c>
      <c r="E156" s="74"/>
      <c r="F156" s="259" t="s">
        <v>1889</v>
      </c>
      <c r="G156" s="74"/>
      <c r="H156" s="74"/>
      <c r="I156" s="191"/>
      <c r="J156" s="74"/>
      <c r="K156" s="74"/>
      <c r="L156" s="72"/>
      <c r="M156" s="260"/>
      <c r="N156" s="47"/>
      <c r="O156" s="47"/>
      <c r="P156" s="47"/>
      <c r="Q156" s="47"/>
      <c r="R156" s="47"/>
      <c r="S156" s="47"/>
      <c r="T156" s="95"/>
      <c r="AT156" s="24" t="s">
        <v>234</v>
      </c>
      <c r="AU156" s="24" t="s">
        <v>83</v>
      </c>
    </row>
    <row r="157" s="1" customFormat="1" ht="16.5" customHeight="1">
      <c r="B157" s="46"/>
      <c r="C157" s="221" t="s">
        <v>378</v>
      </c>
      <c r="D157" s="221" t="s">
        <v>166</v>
      </c>
      <c r="E157" s="222" t="s">
        <v>1897</v>
      </c>
      <c r="F157" s="223" t="s">
        <v>1898</v>
      </c>
      <c r="G157" s="224" t="s">
        <v>440</v>
      </c>
      <c r="H157" s="225">
        <v>1</v>
      </c>
      <c r="I157" s="226"/>
      <c r="J157" s="227">
        <f>ROUND(I157*H157,2)</f>
        <v>0</v>
      </c>
      <c r="K157" s="223" t="s">
        <v>232</v>
      </c>
      <c r="L157" s="72"/>
      <c r="M157" s="228" t="s">
        <v>22</v>
      </c>
      <c r="N157" s="229" t="s">
        <v>45</v>
      </c>
      <c r="O157" s="47"/>
      <c r="P157" s="230">
        <f>O157*H157</f>
        <v>0</v>
      </c>
      <c r="Q157" s="230">
        <v>0.32906000000000002</v>
      </c>
      <c r="R157" s="230">
        <f>Q157*H157</f>
        <v>0.32906000000000002</v>
      </c>
      <c r="S157" s="230">
        <v>0</v>
      </c>
      <c r="T157" s="231">
        <f>S157*H157</f>
        <v>0</v>
      </c>
      <c r="AR157" s="24" t="s">
        <v>183</v>
      </c>
      <c r="AT157" s="24" t="s">
        <v>166</v>
      </c>
      <c r="AU157" s="24" t="s">
        <v>83</v>
      </c>
      <c r="AY157" s="24" t="s">
        <v>163</v>
      </c>
      <c r="BE157" s="232">
        <f>IF(N157="základní",J157,0)</f>
        <v>0</v>
      </c>
      <c r="BF157" s="232">
        <f>IF(N157="snížená",J157,0)</f>
        <v>0</v>
      </c>
      <c r="BG157" s="232">
        <f>IF(N157="zákl. přenesená",J157,0)</f>
        <v>0</v>
      </c>
      <c r="BH157" s="232">
        <f>IF(N157="sníž. přenesená",J157,0)</f>
        <v>0</v>
      </c>
      <c r="BI157" s="232">
        <f>IF(N157="nulová",J157,0)</f>
        <v>0</v>
      </c>
      <c r="BJ157" s="24" t="s">
        <v>24</v>
      </c>
      <c r="BK157" s="232">
        <f>ROUND(I157*H157,2)</f>
        <v>0</v>
      </c>
      <c r="BL157" s="24" t="s">
        <v>183</v>
      </c>
      <c r="BM157" s="24" t="s">
        <v>1899</v>
      </c>
    </row>
    <row r="158" s="1" customFormat="1">
      <c r="B158" s="46"/>
      <c r="C158" s="74"/>
      <c r="D158" s="235" t="s">
        <v>234</v>
      </c>
      <c r="E158" s="74"/>
      <c r="F158" s="259" t="s">
        <v>1900</v>
      </c>
      <c r="G158" s="74"/>
      <c r="H158" s="74"/>
      <c r="I158" s="191"/>
      <c r="J158" s="74"/>
      <c r="K158" s="74"/>
      <c r="L158" s="72"/>
      <c r="M158" s="260"/>
      <c r="N158" s="47"/>
      <c r="O158" s="47"/>
      <c r="P158" s="47"/>
      <c r="Q158" s="47"/>
      <c r="R158" s="47"/>
      <c r="S158" s="47"/>
      <c r="T158" s="95"/>
      <c r="AT158" s="24" t="s">
        <v>234</v>
      </c>
      <c r="AU158" s="24" t="s">
        <v>83</v>
      </c>
    </row>
    <row r="159" s="1" customFormat="1" ht="16.5" customHeight="1">
      <c r="B159" s="46"/>
      <c r="C159" s="272" t="s">
        <v>383</v>
      </c>
      <c r="D159" s="272" t="s">
        <v>344</v>
      </c>
      <c r="E159" s="273" t="s">
        <v>1901</v>
      </c>
      <c r="F159" s="274" t="s">
        <v>1902</v>
      </c>
      <c r="G159" s="275" t="s">
        <v>440</v>
      </c>
      <c r="H159" s="276">
        <v>1</v>
      </c>
      <c r="I159" s="277"/>
      <c r="J159" s="278">
        <f>ROUND(I159*H159,2)</f>
        <v>0</v>
      </c>
      <c r="K159" s="274" t="s">
        <v>232</v>
      </c>
      <c r="L159" s="279"/>
      <c r="M159" s="280" t="s">
        <v>22</v>
      </c>
      <c r="N159" s="281" t="s">
        <v>45</v>
      </c>
      <c r="O159" s="47"/>
      <c r="P159" s="230">
        <f>O159*H159</f>
        <v>0</v>
      </c>
      <c r="Q159" s="230">
        <v>0.029499999999999998</v>
      </c>
      <c r="R159" s="230">
        <f>Q159*H159</f>
        <v>0.029499999999999998</v>
      </c>
      <c r="S159" s="230">
        <v>0</v>
      </c>
      <c r="T159" s="231">
        <f>S159*H159</f>
        <v>0</v>
      </c>
      <c r="AR159" s="24" t="s">
        <v>204</v>
      </c>
      <c r="AT159" s="24" t="s">
        <v>344</v>
      </c>
      <c r="AU159" s="24" t="s">
        <v>83</v>
      </c>
      <c r="AY159" s="24" t="s">
        <v>163</v>
      </c>
      <c r="BE159" s="232">
        <f>IF(N159="základní",J159,0)</f>
        <v>0</v>
      </c>
      <c r="BF159" s="232">
        <f>IF(N159="snížená",J159,0)</f>
        <v>0</v>
      </c>
      <c r="BG159" s="232">
        <f>IF(N159="zákl. přenesená",J159,0)</f>
        <v>0</v>
      </c>
      <c r="BH159" s="232">
        <f>IF(N159="sníž. přenesená",J159,0)</f>
        <v>0</v>
      </c>
      <c r="BI159" s="232">
        <f>IF(N159="nulová",J159,0)</f>
        <v>0</v>
      </c>
      <c r="BJ159" s="24" t="s">
        <v>24</v>
      </c>
      <c r="BK159" s="232">
        <f>ROUND(I159*H159,2)</f>
        <v>0</v>
      </c>
      <c r="BL159" s="24" t="s">
        <v>183</v>
      </c>
      <c r="BM159" s="24" t="s">
        <v>1903</v>
      </c>
    </row>
    <row r="160" s="10" customFormat="1" ht="29.88" customHeight="1">
      <c r="B160" s="205"/>
      <c r="C160" s="206"/>
      <c r="D160" s="207" t="s">
        <v>73</v>
      </c>
      <c r="E160" s="219" t="s">
        <v>636</v>
      </c>
      <c r="F160" s="219" t="s">
        <v>637</v>
      </c>
      <c r="G160" s="206"/>
      <c r="H160" s="206"/>
      <c r="I160" s="209"/>
      <c r="J160" s="220">
        <f>BK160</f>
        <v>0</v>
      </c>
      <c r="K160" s="206"/>
      <c r="L160" s="211"/>
      <c r="M160" s="212"/>
      <c r="N160" s="213"/>
      <c r="O160" s="213"/>
      <c r="P160" s="214">
        <f>SUM(P161:P164)</f>
        <v>0</v>
      </c>
      <c r="Q160" s="213"/>
      <c r="R160" s="214">
        <f>SUM(R161:R164)</f>
        <v>0</v>
      </c>
      <c r="S160" s="213"/>
      <c r="T160" s="215">
        <f>SUM(T161:T164)</f>
        <v>0</v>
      </c>
      <c r="AR160" s="216" t="s">
        <v>24</v>
      </c>
      <c r="AT160" s="217" t="s">
        <v>73</v>
      </c>
      <c r="AU160" s="217" t="s">
        <v>24</v>
      </c>
      <c r="AY160" s="216" t="s">
        <v>163</v>
      </c>
      <c r="BK160" s="218">
        <f>SUM(BK161:BK164)</f>
        <v>0</v>
      </c>
    </row>
    <row r="161" s="1" customFormat="1" ht="25.5" customHeight="1">
      <c r="B161" s="46"/>
      <c r="C161" s="221" t="s">
        <v>388</v>
      </c>
      <c r="D161" s="221" t="s">
        <v>166</v>
      </c>
      <c r="E161" s="222" t="s">
        <v>1415</v>
      </c>
      <c r="F161" s="223" t="s">
        <v>1416</v>
      </c>
      <c r="G161" s="224" t="s">
        <v>327</v>
      </c>
      <c r="H161" s="225">
        <v>112.57899999999999</v>
      </c>
      <c r="I161" s="226"/>
      <c r="J161" s="227">
        <f>ROUND(I161*H161,2)</f>
        <v>0</v>
      </c>
      <c r="K161" s="223" t="s">
        <v>232</v>
      </c>
      <c r="L161" s="72"/>
      <c r="M161" s="228" t="s">
        <v>22</v>
      </c>
      <c r="N161" s="229" t="s">
        <v>45</v>
      </c>
      <c r="O161" s="47"/>
      <c r="P161" s="230">
        <f>O161*H161</f>
        <v>0</v>
      </c>
      <c r="Q161" s="230">
        <v>0</v>
      </c>
      <c r="R161" s="230">
        <f>Q161*H161</f>
        <v>0</v>
      </c>
      <c r="S161" s="230">
        <v>0</v>
      </c>
      <c r="T161" s="231">
        <f>S161*H161</f>
        <v>0</v>
      </c>
      <c r="AR161" s="24" t="s">
        <v>183</v>
      </c>
      <c r="AT161" s="24" t="s">
        <v>166</v>
      </c>
      <c r="AU161" s="24" t="s">
        <v>83</v>
      </c>
      <c r="AY161" s="24" t="s">
        <v>163</v>
      </c>
      <c r="BE161" s="232">
        <f>IF(N161="základní",J161,0)</f>
        <v>0</v>
      </c>
      <c r="BF161" s="232">
        <f>IF(N161="snížená",J161,0)</f>
        <v>0</v>
      </c>
      <c r="BG161" s="232">
        <f>IF(N161="zákl. přenesená",J161,0)</f>
        <v>0</v>
      </c>
      <c r="BH161" s="232">
        <f>IF(N161="sníž. přenesená",J161,0)</f>
        <v>0</v>
      </c>
      <c r="BI161" s="232">
        <f>IF(N161="nulová",J161,0)</f>
        <v>0</v>
      </c>
      <c r="BJ161" s="24" t="s">
        <v>24</v>
      </c>
      <c r="BK161" s="232">
        <f>ROUND(I161*H161,2)</f>
        <v>0</v>
      </c>
      <c r="BL161" s="24" t="s">
        <v>183</v>
      </c>
      <c r="BM161" s="24" t="s">
        <v>1904</v>
      </c>
    </row>
    <row r="162" s="1" customFormat="1">
      <c r="B162" s="46"/>
      <c r="C162" s="74"/>
      <c r="D162" s="235" t="s">
        <v>234</v>
      </c>
      <c r="E162" s="74"/>
      <c r="F162" s="259" t="s">
        <v>1418</v>
      </c>
      <c r="G162" s="74"/>
      <c r="H162" s="74"/>
      <c r="I162" s="191"/>
      <c r="J162" s="74"/>
      <c r="K162" s="74"/>
      <c r="L162" s="72"/>
      <c r="M162" s="260"/>
      <c r="N162" s="47"/>
      <c r="O162" s="47"/>
      <c r="P162" s="47"/>
      <c r="Q162" s="47"/>
      <c r="R162" s="47"/>
      <c r="S162" s="47"/>
      <c r="T162" s="95"/>
      <c r="AT162" s="24" t="s">
        <v>234</v>
      </c>
      <c r="AU162" s="24" t="s">
        <v>83</v>
      </c>
    </row>
    <row r="163" s="1" customFormat="1" ht="25.5" customHeight="1">
      <c r="B163" s="46"/>
      <c r="C163" s="221" t="s">
        <v>394</v>
      </c>
      <c r="D163" s="221" t="s">
        <v>166</v>
      </c>
      <c r="E163" s="222" t="s">
        <v>1905</v>
      </c>
      <c r="F163" s="223" t="s">
        <v>1906</v>
      </c>
      <c r="G163" s="224" t="s">
        <v>327</v>
      </c>
      <c r="H163" s="225">
        <v>112.57899999999999</v>
      </c>
      <c r="I163" s="226"/>
      <c r="J163" s="227">
        <f>ROUND(I163*H163,2)</f>
        <v>0</v>
      </c>
      <c r="K163" s="223" t="s">
        <v>232</v>
      </c>
      <c r="L163" s="72"/>
      <c r="M163" s="228" t="s">
        <v>22</v>
      </c>
      <c r="N163" s="229" t="s">
        <v>45</v>
      </c>
      <c r="O163" s="47"/>
      <c r="P163" s="230">
        <f>O163*H163</f>
        <v>0</v>
      </c>
      <c r="Q163" s="230">
        <v>0</v>
      </c>
      <c r="R163" s="230">
        <f>Q163*H163</f>
        <v>0</v>
      </c>
      <c r="S163" s="230">
        <v>0</v>
      </c>
      <c r="T163" s="231">
        <f>S163*H163</f>
        <v>0</v>
      </c>
      <c r="AR163" s="24" t="s">
        <v>183</v>
      </c>
      <c r="AT163" s="24" t="s">
        <v>166</v>
      </c>
      <c r="AU163" s="24" t="s">
        <v>83</v>
      </c>
      <c r="AY163" s="24" t="s">
        <v>163</v>
      </c>
      <c r="BE163" s="232">
        <f>IF(N163="základní",J163,0)</f>
        <v>0</v>
      </c>
      <c r="BF163" s="232">
        <f>IF(N163="snížená",J163,0)</f>
        <v>0</v>
      </c>
      <c r="BG163" s="232">
        <f>IF(N163="zákl. přenesená",J163,0)</f>
        <v>0</v>
      </c>
      <c r="BH163" s="232">
        <f>IF(N163="sníž. přenesená",J163,0)</f>
        <v>0</v>
      </c>
      <c r="BI163" s="232">
        <f>IF(N163="nulová",J163,0)</f>
        <v>0</v>
      </c>
      <c r="BJ163" s="24" t="s">
        <v>24</v>
      </c>
      <c r="BK163" s="232">
        <f>ROUND(I163*H163,2)</f>
        <v>0</v>
      </c>
      <c r="BL163" s="24" t="s">
        <v>183</v>
      </c>
      <c r="BM163" s="24" t="s">
        <v>1907</v>
      </c>
    </row>
    <row r="164" s="1" customFormat="1">
      <c r="B164" s="46"/>
      <c r="C164" s="74"/>
      <c r="D164" s="235" t="s">
        <v>234</v>
      </c>
      <c r="E164" s="74"/>
      <c r="F164" s="259" t="s">
        <v>1418</v>
      </c>
      <c r="G164" s="74"/>
      <c r="H164" s="74"/>
      <c r="I164" s="191"/>
      <c r="J164" s="74"/>
      <c r="K164" s="74"/>
      <c r="L164" s="72"/>
      <c r="M164" s="282"/>
      <c r="N164" s="256"/>
      <c r="O164" s="256"/>
      <c r="P164" s="256"/>
      <c r="Q164" s="256"/>
      <c r="R164" s="256"/>
      <c r="S164" s="256"/>
      <c r="T164" s="283"/>
      <c r="AT164" s="24" t="s">
        <v>234</v>
      </c>
      <c r="AU164" s="24" t="s">
        <v>83</v>
      </c>
    </row>
    <row r="165" s="1" customFormat="1" ht="6.96" customHeight="1">
      <c r="B165" s="67"/>
      <c r="C165" s="68"/>
      <c r="D165" s="68"/>
      <c r="E165" s="68"/>
      <c r="F165" s="68"/>
      <c r="G165" s="68"/>
      <c r="H165" s="68"/>
      <c r="I165" s="166"/>
      <c r="J165" s="68"/>
      <c r="K165" s="68"/>
      <c r="L165" s="72"/>
    </row>
  </sheetData>
  <sheetProtection sheet="1" autoFilter="0" formatColumns="0" formatRows="0" objects="1" scenarios="1" spinCount="100000" saltValue="pabSARhHUJWgljS3m3TkuqLQRpT10KtmilB0ECYKyT+LfeoIGPmqp4VBJdXaIxzKz/kUdJQZ7En1qjoFaEPZOg==" hashValue="0EVEpYj/GWDDdHtkMdiU5sf0naYGXHb8812ZSD56W3J5HiIUoJBERUftkj9R8Xq37R1ejT5F+6UQgAlm2iFlTw==" algorithmName="SHA-512" password="CC35"/>
  <autoFilter ref="C80:K164"/>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124</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1908</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ROUND(J79,2)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ROUND(SUM(BE79:BE111), 2)</f>
        <v>0</v>
      </c>
      <c r="G30" s="47"/>
      <c r="H30" s="47"/>
      <c r="I30" s="158">
        <v>0.20999999999999999</v>
      </c>
      <c r="J30" s="157">
        <f>ROUND(ROUND((SUM(BE79:BE111)), 2)*I30, 2)</f>
        <v>0</v>
      </c>
      <c r="K30" s="51"/>
    </row>
    <row r="31" s="1" customFormat="1" ht="14.4" customHeight="1">
      <c r="B31" s="46"/>
      <c r="C31" s="47"/>
      <c r="D31" s="47"/>
      <c r="E31" s="55" t="s">
        <v>46</v>
      </c>
      <c r="F31" s="157">
        <f>ROUND(SUM(BF79:BF111), 2)</f>
        <v>0</v>
      </c>
      <c r="G31" s="47"/>
      <c r="H31" s="47"/>
      <c r="I31" s="158">
        <v>0.14999999999999999</v>
      </c>
      <c r="J31" s="157">
        <f>ROUND(ROUND((SUM(BF79:BF111)), 2)*I31, 2)</f>
        <v>0</v>
      </c>
      <c r="K31" s="51"/>
    </row>
    <row r="32" hidden="1" s="1" customFormat="1" ht="14.4" customHeight="1">
      <c r="B32" s="46"/>
      <c r="C32" s="47"/>
      <c r="D32" s="47"/>
      <c r="E32" s="55" t="s">
        <v>47</v>
      </c>
      <c r="F32" s="157">
        <f>ROUND(SUM(BG79:BG111), 2)</f>
        <v>0</v>
      </c>
      <c r="G32" s="47"/>
      <c r="H32" s="47"/>
      <c r="I32" s="158">
        <v>0.20999999999999999</v>
      </c>
      <c r="J32" s="157">
        <v>0</v>
      </c>
      <c r="K32" s="51"/>
    </row>
    <row r="33" hidden="1" s="1" customFormat="1" ht="14.4" customHeight="1">
      <c r="B33" s="46"/>
      <c r="C33" s="47"/>
      <c r="D33" s="47"/>
      <c r="E33" s="55" t="s">
        <v>48</v>
      </c>
      <c r="F33" s="157">
        <f>ROUND(SUM(BH79:BH111), 2)</f>
        <v>0</v>
      </c>
      <c r="G33" s="47"/>
      <c r="H33" s="47"/>
      <c r="I33" s="158">
        <v>0.14999999999999999</v>
      </c>
      <c r="J33" s="157">
        <v>0</v>
      </c>
      <c r="K33" s="51"/>
    </row>
    <row r="34" hidden="1" s="1" customFormat="1" ht="14.4" customHeight="1">
      <c r="B34" s="46"/>
      <c r="C34" s="47"/>
      <c r="D34" s="47"/>
      <c r="E34" s="55" t="s">
        <v>49</v>
      </c>
      <c r="F34" s="157">
        <f>ROUND(SUM(BI79:BI111),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461 - Přeložky optické sítě MOSK</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J79</f>
        <v>0</v>
      </c>
      <c r="K56" s="51"/>
      <c r="AU56" s="24" t="s">
        <v>140</v>
      </c>
    </row>
    <row r="57" s="7" customFormat="1" ht="24.96" customHeight="1">
      <c r="B57" s="177"/>
      <c r="C57" s="178"/>
      <c r="D57" s="179" t="s">
        <v>1604</v>
      </c>
      <c r="E57" s="180"/>
      <c r="F57" s="180"/>
      <c r="G57" s="180"/>
      <c r="H57" s="180"/>
      <c r="I57" s="181"/>
      <c r="J57" s="182">
        <f>J80</f>
        <v>0</v>
      </c>
      <c r="K57" s="183"/>
    </row>
    <row r="58" s="8" customFormat="1" ht="19.92" customHeight="1">
      <c r="B58" s="184"/>
      <c r="C58" s="185"/>
      <c r="D58" s="186" t="s">
        <v>1909</v>
      </c>
      <c r="E58" s="187"/>
      <c r="F58" s="187"/>
      <c r="G58" s="187"/>
      <c r="H58" s="187"/>
      <c r="I58" s="188"/>
      <c r="J58" s="189">
        <f>J81</f>
        <v>0</v>
      </c>
      <c r="K58" s="190"/>
    </row>
    <row r="59" s="8" customFormat="1" ht="19.92" customHeight="1">
      <c r="B59" s="184"/>
      <c r="C59" s="185"/>
      <c r="D59" s="186" t="s">
        <v>1910</v>
      </c>
      <c r="E59" s="187"/>
      <c r="F59" s="187"/>
      <c r="G59" s="187"/>
      <c r="H59" s="187"/>
      <c r="I59" s="188"/>
      <c r="J59" s="189">
        <f>J95</f>
        <v>0</v>
      </c>
      <c r="K59" s="190"/>
    </row>
    <row r="60" s="1" customFormat="1" ht="21.84" customHeight="1">
      <c r="B60" s="46"/>
      <c r="C60" s="47"/>
      <c r="D60" s="47"/>
      <c r="E60" s="47"/>
      <c r="F60" s="47"/>
      <c r="G60" s="47"/>
      <c r="H60" s="47"/>
      <c r="I60" s="144"/>
      <c r="J60" s="47"/>
      <c r="K60" s="51"/>
    </row>
    <row r="61" s="1" customFormat="1" ht="6.96" customHeight="1">
      <c r="B61" s="67"/>
      <c r="C61" s="68"/>
      <c r="D61" s="68"/>
      <c r="E61" s="68"/>
      <c r="F61" s="68"/>
      <c r="G61" s="68"/>
      <c r="H61" s="68"/>
      <c r="I61" s="166"/>
      <c r="J61" s="68"/>
      <c r="K61" s="69"/>
    </row>
    <row r="65" s="1" customFormat="1" ht="6.96" customHeight="1">
      <c r="B65" s="70"/>
      <c r="C65" s="71"/>
      <c r="D65" s="71"/>
      <c r="E65" s="71"/>
      <c r="F65" s="71"/>
      <c r="G65" s="71"/>
      <c r="H65" s="71"/>
      <c r="I65" s="169"/>
      <c r="J65" s="71"/>
      <c r="K65" s="71"/>
      <c r="L65" s="72"/>
    </row>
    <row r="66" s="1" customFormat="1" ht="36.96" customHeight="1">
      <c r="B66" s="46"/>
      <c r="C66" s="73" t="s">
        <v>146</v>
      </c>
      <c r="D66" s="74"/>
      <c r="E66" s="74"/>
      <c r="F66" s="74"/>
      <c r="G66" s="74"/>
      <c r="H66" s="74"/>
      <c r="I66" s="191"/>
      <c r="J66" s="74"/>
      <c r="K66" s="74"/>
      <c r="L66" s="72"/>
    </row>
    <row r="67" s="1" customFormat="1" ht="6.96" customHeight="1">
      <c r="B67" s="46"/>
      <c r="C67" s="74"/>
      <c r="D67" s="74"/>
      <c r="E67" s="74"/>
      <c r="F67" s="74"/>
      <c r="G67" s="74"/>
      <c r="H67" s="74"/>
      <c r="I67" s="191"/>
      <c r="J67" s="74"/>
      <c r="K67" s="74"/>
      <c r="L67" s="72"/>
    </row>
    <row r="68" s="1" customFormat="1" ht="14.4" customHeight="1">
      <c r="B68" s="46"/>
      <c r="C68" s="76" t="s">
        <v>18</v>
      </c>
      <c r="D68" s="74"/>
      <c r="E68" s="74"/>
      <c r="F68" s="74"/>
      <c r="G68" s="74"/>
      <c r="H68" s="74"/>
      <c r="I68" s="191"/>
      <c r="J68" s="74"/>
      <c r="K68" s="74"/>
      <c r="L68" s="72"/>
    </row>
    <row r="69" s="1" customFormat="1" ht="16.5" customHeight="1">
      <c r="B69" s="46"/>
      <c r="C69" s="74"/>
      <c r="D69" s="74"/>
      <c r="E69" s="192" t="str">
        <f>E7</f>
        <v>II/118 Kladno - Středočeský kraj</v>
      </c>
      <c r="F69" s="76"/>
      <c r="G69" s="76"/>
      <c r="H69" s="76"/>
      <c r="I69" s="191"/>
      <c r="J69" s="74"/>
      <c r="K69" s="74"/>
      <c r="L69" s="72"/>
    </row>
    <row r="70" s="1" customFormat="1" ht="14.4" customHeight="1">
      <c r="B70" s="46"/>
      <c r="C70" s="76" t="s">
        <v>134</v>
      </c>
      <c r="D70" s="74"/>
      <c r="E70" s="74"/>
      <c r="F70" s="74"/>
      <c r="G70" s="74"/>
      <c r="H70" s="74"/>
      <c r="I70" s="191"/>
      <c r="J70" s="74"/>
      <c r="K70" s="74"/>
      <c r="L70" s="72"/>
    </row>
    <row r="71" s="1" customFormat="1" ht="17.25" customHeight="1">
      <c r="B71" s="46"/>
      <c r="C71" s="74"/>
      <c r="D71" s="74"/>
      <c r="E71" s="82" t="str">
        <f>E9</f>
        <v>SO 461 - Přeložky optické sítě MOSK</v>
      </c>
      <c r="F71" s="74"/>
      <c r="G71" s="74"/>
      <c r="H71" s="74"/>
      <c r="I71" s="191"/>
      <c r="J71" s="74"/>
      <c r="K71" s="74"/>
      <c r="L71" s="72"/>
    </row>
    <row r="72" s="1" customFormat="1" ht="6.96" customHeight="1">
      <c r="B72" s="46"/>
      <c r="C72" s="74"/>
      <c r="D72" s="74"/>
      <c r="E72" s="74"/>
      <c r="F72" s="74"/>
      <c r="G72" s="74"/>
      <c r="H72" s="74"/>
      <c r="I72" s="191"/>
      <c r="J72" s="74"/>
      <c r="K72" s="74"/>
      <c r="L72" s="72"/>
    </row>
    <row r="73" s="1" customFormat="1" ht="18" customHeight="1">
      <c r="B73" s="46"/>
      <c r="C73" s="76" t="s">
        <v>25</v>
      </c>
      <c r="D73" s="74"/>
      <c r="E73" s="74"/>
      <c r="F73" s="193" t="str">
        <f>F12</f>
        <v xml:space="preserve"> </v>
      </c>
      <c r="G73" s="74"/>
      <c r="H73" s="74"/>
      <c r="I73" s="194" t="s">
        <v>27</v>
      </c>
      <c r="J73" s="85" t="str">
        <f>IF(J12="","",J12)</f>
        <v>05.09.2016</v>
      </c>
      <c r="K73" s="74"/>
      <c r="L73" s="72"/>
    </row>
    <row r="74" s="1" customFormat="1" ht="6.96" customHeight="1">
      <c r="B74" s="46"/>
      <c r="C74" s="74"/>
      <c r="D74" s="74"/>
      <c r="E74" s="74"/>
      <c r="F74" s="74"/>
      <c r="G74" s="74"/>
      <c r="H74" s="74"/>
      <c r="I74" s="191"/>
      <c r="J74" s="74"/>
      <c r="K74" s="74"/>
      <c r="L74" s="72"/>
    </row>
    <row r="75" s="1" customFormat="1">
      <c r="B75" s="46"/>
      <c r="C75" s="76" t="s">
        <v>31</v>
      </c>
      <c r="D75" s="74"/>
      <c r="E75" s="74"/>
      <c r="F75" s="193" t="str">
        <f>E15</f>
        <v xml:space="preserve"> </v>
      </c>
      <c r="G75" s="74"/>
      <c r="H75" s="74"/>
      <c r="I75" s="194" t="s">
        <v>36</v>
      </c>
      <c r="J75" s="193" t="str">
        <f>E21</f>
        <v xml:space="preserve"> </v>
      </c>
      <c r="K75" s="74"/>
      <c r="L75" s="72"/>
    </row>
    <row r="76" s="1" customFormat="1" ht="14.4" customHeight="1">
      <c r="B76" s="46"/>
      <c r="C76" s="76" t="s">
        <v>34</v>
      </c>
      <c r="D76" s="74"/>
      <c r="E76" s="74"/>
      <c r="F76" s="193" t="str">
        <f>IF(E18="","",E18)</f>
        <v/>
      </c>
      <c r="G76" s="74"/>
      <c r="H76" s="74"/>
      <c r="I76" s="191"/>
      <c r="J76" s="74"/>
      <c r="K76" s="74"/>
      <c r="L76" s="72"/>
    </row>
    <row r="77" s="1" customFormat="1" ht="10.32" customHeight="1">
      <c r="B77" s="46"/>
      <c r="C77" s="74"/>
      <c r="D77" s="74"/>
      <c r="E77" s="74"/>
      <c r="F77" s="74"/>
      <c r="G77" s="74"/>
      <c r="H77" s="74"/>
      <c r="I77" s="191"/>
      <c r="J77" s="74"/>
      <c r="K77" s="74"/>
      <c r="L77" s="72"/>
    </row>
    <row r="78" s="9" customFormat="1" ht="29.28" customHeight="1">
      <c r="B78" s="195"/>
      <c r="C78" s="196" t="s">
        <v>147</v>
      </c>
      <c r="D78" s="197" t="s">
        <v>59</v>
      </c>
      <c r="E78" s="197" t="s">
        <v>55</v>
      </c>
      <c r="F78" s="197" t="s">
        <v>148</v>
      </c>
      <c r="G78" s="197" t="s">
        <v>149</v>
      </c>
      <c r="H78" s="197" t="s">
        <v>150</v>
      </c>
      <c r="I78" s="198" t="s">
        <v>151</v>
      </c>
      <c r="J78" s="197" t="s">
        <v>138</v>
      </c>
      <c r="K78" s="199" t="s">
        <v>152</v>
      </c>
      <c r="L78" s="200"/>
      <c r="M78" s="102" t="s">
        <v>153</v>
      </c>
      <c r="N78" s="103" t="s">
        <v>44</v>
      </c>
      <c r="O78" s="103" t="s">
        <v>154</v>
      </c>
      <c r="P78" s="103" t="s">
        <v>155</v>
      </c>
      <c r="Q78" s="103" t="s">
        <v>156</v>
      </c>
      <c r="R78" s="103" t="s">
        <v>157</v>
      </c>
      <c r="S78" s="103" t="s">
        <v>158</v>
      </c>
      <c r="T78" s="104" t="s">
        <v>159</v>
      </c>
    </row>
    <row r="79" s="1" customFormat="1" ht="29.28" customHeight="1">
      <c r="B79" s="46"/>
      <c r="C79" s="108" t="s">
        <v>139</v>
      </c>
      <c r="D79" s="74"/>
      <c r="E79" s="74"/>
      <c r="F79" s="74"/>
      <c r="G79" s="74"/>
      <c r="H79" s="74"/>
      <c r="I79" s="191"/>
      <c r="J79" s="201">
        <f>BK79</f>
        <v>0</v>
      </c>
      <c r="K79" s="74"/>
      <c r="L79" s="72"/>
      <c r="M79" s="105"/>
      <c r="N79" s="106"/>
      <c r="O79" s="106"/>
      <c r="P79" s="202">
        <f>P80</f>
        <v>0</v>
      </c>
      <c r="Q79" s="106"/>
      <c r="R79" s="202">
        <f>R80</f>
        <v>64.151713600000008</v>
      </c>
      <c r="S79" s="106"/>
      <c r="T79" s="203">
        <f>T80</f>
        <v>0</v>
      </c>
      <c r="AT79" s="24" t="s">
        <v>73</v>
      </c>
      <c r="AU79" s="24" t="s">
        <v>140</v>
      </c>
      <c r="BK79" s="204">
        <f>BK80</f>
        <v>0</v>
      </c>
    </row>
    <row r="80" s="10" customFormat="1" ht="37.44" customHeight="1">
      <c r="B80" s="205"/>
      <c r="C80" s="206"/>
      <c r="D80" s="207" t="s">
        <v>73</v>
      </c>
      <c r="E80" s="208" t="s">
        <v>344</v>
      </c>
      <c r="F80" s="208" t="s">
        <v>1671</v>
      </c>
      <c r="G80" s="206"/>
      <c r="H80" s="206"/>
      <c r="I80" s="209"/>
      <c r="J80" s="210">
        <f>BK80</f>
        <v>0</v>
      </c>
      <c r="K80" s="206"/>
      <c r="L80" s="211"/>
      <c r="M80" s="212"/>
      <c r="N80" s="213"/>
      <c r="O80" s="213"/>
      <c r="P80" s="214">
        <f>P81+P95</f>
        <v>0</v>
      </c>
      <c r="Q80" s="213"/>
      <c r="R80" s="214">
        <f>R81+R95</f>
        <v>64.151713600000008</v>
      </c>
      <c r="S80" s="213"/>
      <c r="T80" s="215">
        <f>T81+T95</f>
        <v>0</v>
      </c>
      <c r="AR80" s="216" t="s">
        <v>178</v>
      </c>
      <c r="AT80" s="217" t="s">
        <v>73</v>
      </c>
      <c r="AU80" s="217" t="s">
        <v>74</v>
      </c>
      <c r="AY80" s="216" t="s">
        <v>163</v>
      </c>
      <c r="BK80" s="218">
        <f>BK81+BK95</f>
        <v>0</v>
      </c>
    </row>
    <row r="81" s="10" customFormat="1" ht="19.92" customHeight="1">
      <c r="B81" s="205"/>
      <c r="C81" s="206"/>
      <c r="D81" s="207" t="s">
        <v>73</v>
      </c>
      <c r="E81" s="219" t="s">
        <v>1911</v>
      </c>
      <c r="F81" s="219" t="s">
        <v>1912</v>
      </c>
      <c r="G81" s="206"/>
      <c r="H81" s="206"/>
      <c r="I81" s="209"/>
      <c r="J81" s="220">
        <f>BK81</f>
        <v>0</v>
      </c>
      <c r="K81" s="206"/>
      <c r="L81" s="211"/>
      <c r="M81" s="212"/>
      <c r="N81" s="213"/>
      <c r="O81" s="213"/>
      <c r="P81" s="214">
        <f>SUM(P82:P94)</f>
        <v>0</v>
      </c>
      <c r="Q81" s="213"/>
      <c r="R81" s="214">
        <f>SUM(R82:R94)</f>
        <v>0</v>
      </c>
      <c r="S81" s="213"/>
      <c r="T81" s="215">
        <f>SUM(T82:T94)</f>
        <v>0</v>
      </c>
      <c r="AR81" s="216" t="s">
        <v>178</v>
      </c>
      <c r="AT81" s="217" t="s">
        <v>73</v>
      </c>
      <c r="AU81" s="217" t="s">
        <v>24</v>
      </c>
      <c r="AY81" s="216" t="s">
        <v>163</v>
      </c>
      <c r="BK81" s="218">
        <f>SUM(BK82:BK94)</f>
        <v>0</v>
      </c>
    </row>
    <row r="82" s="1" customFormat="1" ht="25.5" customHeight="1">
      <c r="B82" s="46"/>
      <c r="C82" s="221" t="s">
        <v>24</v>
      </c>
      <c r="D82" s="221" t="s">
        <v>166</v>
      </c>
      <c r="E82" s="222" t="s">
        <v>1913</v>
      </c>
      <c r="F82" s="223" t="s">
        <v>1914</v>
      </c>
      <c r="G82" s="224" t="s">
        <v>261</v>
      </c>
      <c r="H82" s="225">
        <v>664</v>
      </c>
      <c r="I82" s="226"/>
      <c r="J82" s="227">
        <f>ROUND(I82*H82,2)</f>
        <v>0</v>
      </c>
      <c r="K82" s="223" t="s">
        <v>232</v>
      </c>
      <c r="L82" s="72"/>
      <c r="M82" s="228" t="s">
        <v>22</v>
      </c>
      <c r="N82" s="229" t="s">
        <v>45</v>
      </c>
      <c r="O82" s="47"/>
      <c r="P82" s="230">
        <f>O82*H82</f>
        <v>0</v>
      </c>
      <c r="Q82" s="230">
        <v>0</v>
      </c>
      <c r="R82" s="230">
        <f>Q82*H82</f>
        <v>0</v>
      </c>
      <c r="S82" s="230">
        <v>0</v>
      </c>
      <c r="T82" s="231">
        <f>S82*H82</f>
        <v>0</v>
      </c>
      <c r="AR82" s="24" t="s">
        <v>584</v>
      </c>
      <c r="AT82" s="24" t="s">
        <v>166</v>
      </c>
      <c r="AU82" s="24" t="s">
        <v>83</v>
      </c>
      <c r="AY82" s="24" t="s">
        <v>163</v>
      </c>
      <c r="BE82" s="232">
        <f>IF(N82="základní",J82,0)</f>
        <v>0</v>
      </c>
      <c r="BF82" s="232">
        <f>IF(N82="snížená",J82,0)</f>
        <v>0</v>
      </c>
      <c r="BG82" s="232">
        <f>IF(N82="zákl. přenesená",J82,0)</f>
        <v>0</v>
      </c>
      <c r="BH82" s="232">
        <f>IF(N82="sníž. přenesená",J82,0)</f>
        <v>0</v>
      </c>
      <c r="BI82" s="232">
        <f>IF(N82="nulová",J82,0)</f>
        <v>0</v>
      </c>
      <c r="BJ82" s="24" t="s">
        <v>24</v>
      </c>
      <c r="BK82" s="232">
        <f>ROUND(I82*H82,2)</f>
        <v>0</v>
      </c>
      <c r="BL82" s="24" t="s">
        <v>584</v>
      </c>
      <c r="BM82" s="24" t="s">
        <v>1915</v>
      </c>
    </row>
    <row r="83" s="1" customFormat="1" ht="16.5" customHeight="1">
      <c r="B83" s="46"/>
      <c r="C83" s="272" t="s">
        <v>83</v>
      </c>
      <c r="D83" s="272" t="s">
        <v>344</v>
      </c>
      <c r="E83" s="273" t="s">
        <v>1916</v>
      </c>
      <c r="F83" s="274" t="s">
        <v>1917</v>
      </c>
      <c r="G83" s="275" t="s">
        <v>261</v>
      </c>
      <c r="H83" s="276">
        <v>664</v>
      </c>
      <c r="I83" s="277"/>
      <c r="J83" s="278">
        <f>ROUND(I83*H83,2)</f>
        <v>0</v>
      </c>
      <c r="K83" s="274" t="s">
        <v>22</v>
      </c>
      <c r="L83" s="279"/>
      <c r="M83" s="280" t="s">
        <v>22</v>
      </c>
      <c r="N83" s="281" t="s">
        <v>45</v>
      </c>
      <c r="O83" s="47"/>
      <c r="P83" s="230">
        <f>O83*H83</f>
        <v>0</v>
      </c>
      <c r="Q83" s="230">
        <v>0</v>
      </c>
      <c r="R83" s="230">
        <f>Q83*H83</f>
        <v>0</v>
      </c>
      <c r="S83" s="230">
        <v>0</v>
      </c>
      <c r="T83" s="231">
        <f>S83*H83</f>
        <v>0</v>
      </c>
      <c r="AR83" s="24" t="s">
        <v>1918</v>
      </c>
      <c r="AT83" s="24" t="s">
        <v>344</v>
      </c>
      <c r="AU83" s="24" t="s">
        <v>83</v>
      </c>
      <c r="AY83" s="24" t="s">
        <v>163</v>
      </c>
      <c r="BE83" s="232">
        <f>IF(N83="základní",J83,0)</f>
        <v>0</v>
      </c>
      <c r="BF83" s="232">
        <f>IF(N83="snížená",J83,0)</f>
        <v>0</v>
      </c>
      <c r="BG83" s="232">
        <f>IF(N83="zákl. přenesená",J83,0)</f>
        <v>0</v>
      </c>
      <c r="BH83" s="232">
        <f>IF(N83="sníž. přenesená",J83,0)</f>
        <v>0</v>
      </c>
      <c r="BI83" s="232">
        <f>IF(N83="nulová",J83,0)</f>
        <v>0</v>
      </c>
      <c r="BJ83" s="24" t="s">
        <v>24</v>
      </c>
      <c r="BK83" s="232">
        <f>ROUND(I83*H83,2)</f>
        <v>0</v>
      </c>
      <c r="BL83" s="24" t="s">
        <v>584</v>
      </c>
      <c r="BM83" s="24" t="s">
        <v>1919</v>
      </c>
    </row>
    <row r="84" s="1" customFormat="1" ht="25.5" customHeight="1">
      <c r="B84" s="46"/>
      <c r="C84" s="221" t="s">
        <v>178</v>
      </c>
      <c r="D84" s="221" t="s">
        <v>166</v>
      </c>
      <c r="E84" s="222" t="s">
        <v>1920</v>
      </c>
      <c r="F84" s="223" t="s">
        <v>1914</v>
      </c>
      <c r="G84" s="224" t="s">
        <v>261</v>
      </c>
      <c r="H84" s="225">
        <v>633</v>
      </c>
      <c r="I84" s="226"/>
      <c r="J84" s="227">
        <f>ROUND(I84*H84,2)</f>
        <v>0</v>
      </c>
      <c r="K84" s="223" t="s">
        <v>22</v>
      </c>
      <c r="L84" s="72"/>
      <c r="M84" s="228" t="s">
        <v>22</v>
      </c>
      <c r="N84" s="229" t="s">
        <v>45</v>
      </c>
      <c r="O84" s="47"/>
      <c r="P84" s="230">
        <f>O84*H84</f>
        <v>0</v>
      </c>
      <c r="Q84" s="230">
        <v>0</v>
      </c>
      <c r="R84" s="230">
        <f>Q84*H84</f>
        <v>0</v>
      </c>
      <c r="S84" s="230">
        <v>0</v>
      </c>
      <c r="T84" s="231">
        <f>S84*H84</f>
        <v>0</v>
      </c>
      <c r="AR84" s="24" t="s">
        <v>584</v>
      </c>
      <c r="AT84" s="24" t="s">
        <v>166</v>
      </c>
      <c r="AU84" s="24" t="s">
        <v>83</v>
      </c>
      <c r="AY84" s="24" t="s">
        <v>163</v>
      </c>
      <c r="BE84" s="232">
        <f>IF(N84="základní",J84,0)</f>
        <v>0</v>
      </c>
      <c r="BF84" s="232">
        <f>IF(N84="snížená",J84,0)</f>
        <v>0</v>
      </c>
      <c r="BG84" s="232">
        <f>IF(N84="zákl. přenesená",J84,0)</f>
        <v>0</v>
      </c>
      <c r="BH84" s="232">
        <f>IF(N84="sníž. přenesená",J84,0)</f>
        <v>0</v>
      </c>
      <c r="BI84" s="232">
        <f>IF(N84="nulová",J84,0)</f>
        <v>0</v>
      </c>
      <c r="BJ84" s="24" t="s">
        <v>24</v>
      </c>
      <c r="BK84" s="232">
        <f>ROUND(I84*H84,2)</f>
        <v>0</v>
      </c>
      <c r="BL84" s="24" t="s">
        <v>584</v>
      </c>
      <c r="BM84" s="24" t="s">
        <v>1921</v>
      </c>
    </row>
    <row r="85" s="1" customFormat="1" ht="16.5" customHeight="1">
      <c r="B85" s="46"/>
      <c r="C85" s="221" t="s">
        <v>183</v>
      </c>
      <c r="D85" s="221" t="s">
        <v>166</v>
      </c>
      <c r="E85" s="222" t="s">
        <v>1922</v>
      </c>
      <c r="F85" s="223" t="s">
        <v>1923</v>
      </c>
      <c r="G85" s="224" t="s">
        <v>440</v>
      </c>
      <c r="H85" s="225">
        <v>3</v>
      </c>
      <c r="I85" s="226"/>
      <c r="J85" s="227">
        <f>ROUND(I85*H85,2)</f>
        <v>0</v>
      </c>
      <c r="K85" s="223" t="s">
        <v>232</v>
      </c>
      <c r="L85" s="72"/>
      <c r="M85" s="228" t="s">
        <v>22</v>
      </c>
      <c r="N85" s="229" t="s">
        <v>45</v>
      </c>
      <c r="O85" s="47"/>
      <c r="P85" s="230">
        <f>O85*H85</f>
        <v>0</v>
      </c>
      <c r="Q85" s="230">
        <v>0</v>
      </c>
      <c r="R85" s="230">
        <f>Q85*H85</f>
        <v>0</v>
      </c>
      <c r="S85" s="230">
        <v>0</v>
      </c>
      <c r="T85" s="231">
        <f>S85*H85</f>
        <v>0</v>
      </c>
      <c r="AR85" s="24" t="s">
        <v>584</v>
      </c>
      <c r="AT85" s="24" t="s">
        <v>166</v>
      </c>
      <c r="AU85" s="24" t="s">
        <v>83</v>
      </c>
      <c r="AY85" s="24" t="s">
        <v>163</v>
      </c>
      <c r="BE85" s="232">
        <f>IF(N85="základní",J85,0)</f>
        <v>0</v>
      </c>
      <c r="BF85" s="232">
        <f>IF(N85="snížená",J85,0)</f>
        <v>0</v>
      </c>
      <c r="BG85" s="232">
        <f>IF(N85="zákl. přenesená",J85,0)</f>
        <v>0</v>
      </c>
      <c r="BH85" s="232">
        <f>IF(N85="sníž. přenesená",J85,0)</f>
        <v>0</v>
      </c>
      <c r="BI85" s="232">
        <f>IF(N85="nulová",J85,0)</f>
        <v>0</v>
      </c>
      <c r="BJ85" s="24" t="s">
        <v>24</v>
      </c>
      <c r="BK85" s="232">
        <f>ROUND(I85*H85,2)</f>
        <v>0</v>
      </c>
      <c r="BL85" s="24" t="s">
        <v>584</v>
      </c>
      <c r="BM85" s="24" t="s">
        <v>1924</v>
      </c>
    </row>
    <row r="86" s="1" customFormat="1" ht="16.5" customHeight="1">
      <c r="B86" s="46"/>
      <c r="C86" s="221" t="s">
        <v>162</v>
      </c>
      <c r="D86" s="221" t="s">
        <v>166</v>
      </c>
      <c r="E86" s="222" t="s">
        <v>1925</v>
      </c>
      <c r="F86" s="223" t="s">
        <v>1926</v>
      </c>
      <c r="G86" s="224" t="s">
        <v>1927</v>
      </c>
      <c r="H86" s="225">
        <v>0.66400000000000003</v>
      </c>
      <c r="I86" s="226"/>
      <c r="J86" s="227">
        <f>ROUND(I86*H86,2)</f>
        <v>0</v>
      </c>
      <c r="K86" s="223" t="s">
        <v>232</v>
      </c>
      <c r="L86" s="72"/>
      <c r="M86" s="228" t="s">
        <v>22</v>
      </c>
      <c r="N86" s="229" t="s">
        <v>45</v>
      </c>
      <c r="O86" s="47"/>
      <c r="P86" s="230">
        <f>O86*H86</f>
        <v>0</v>
      </c>
      <c r="Q86" s="230">
        <v>0</v>
      </c>
      <c r="R86" s="230">
        <f>Q86*H86</f>
        <v>0</v>
      </c>
      <c r="S86" s="230">
        <v>0</v>
      </c>
      <c r="T86" s="231">
        <f>S86*H86</f>
        <v>0</v>
      </c>
      <c r="AR86" s="24" t="s">
        <v>584</v>
      </c>
      <c r="AT86" s="24" t="s">
        <v>166</v>
      </c>
      <c r="AU86" s="24" t="s">
        <v>83</v>
      </c>
      <c r="AY86" s="24" t="s">
        <v>163</v>
      </c>
      <c r="BE86" s="232">
        <f>IF(N86="základní",J86,0)</f>
        <v>0</v>
      </c>
      <c r="BF86" s="232">
        <f>IF(N86="snížená",J86,0)</f>
        <v>0</v>
      </c>
      <c r="BG86" s="232">
        <f>IF(N86="zákl. přenesená",J86,0)</f>
        <v>0</v>
      </c>
      <c r="BH86" s="232">
        <f>IF(N86="sníž. přenesená",J86,0)</f>
        <v>0</v>
      </c>
      <c r="BI86" s="232">
        <f>IF(N86="nulová",J86,0)</f>
        <v>0</v>
      </c>
      <c r="BJ86" s="24" t="s">
        <v>24</v>
      </c>
      <c r="BK86" s="232">
        <f>ROUND(I86*H86,2)</f>
        <v>0</v>
      </c>
      <c r="BL86" s="24" t="s">
        <v>584</v>
      </c>
      <c r="BM86" s="24" t="s">
        <v>1928</v>
      </c>
    </row>
    <row r="87" s="1" customFormat="1" ht="16.5" customHeight="1">
      <c r="B87" s="46"/>
      <c r="C87" s="221" t="s">
        <v>192</v>
      </c>
      <c r="D87" s="221" t="s">
        <v>166</v>
      </c>
      <c r="E87" s="222" t="s">
        <v>1929</v>
      </c>
      <c r="F87" s="223" t="s">
        <v>1930</v>
      </c>
      <c r="G87" s="224" t="s">
        <v>440</v>
      </c>
      <c r="H87" s="225">
        <v>10</v>
      </c>
      <c r="I87" s="226"/>
      <c r="J87" s="227">
        <f>ROUND(I87*H87,2)</f>
        <v>0</v>
      </c>
      <c r="K87" s="223" t="s">
        <v>232</v>
      </c>
      <c r="L87" s="72"/>
      <c r="M87" s="228" t="s">
        <v>22</v>
      </c>
      <c r="N87" s="229" t="s">
        <v>45</v>
      </c>
      <c r="O87" s="47"/>
      <c r="P87" s="230">
        <f>O87*H87</f>
        <v>0</v>
      </c>
      <c r="Q87" s="230">
        <v>0</v>
      </c>
      <c r="R87" s="230">
        <f>Q87*H87</f>
        <v>0</v>
      </c>
      <c r="S87" s="230">
        <v>0</v>
      </c>
      <c r="T87" s="231">
        <f>S87*H87</f>
        <v>0</v>
      </c>
      <c r="AR87" s="24" t="s">
        <v>584</v>
      </c>
      <c r="AT87" s="24" t="s">
        <v>166</v>
      </c>
      <c r="AU87" s="24" t="s">
        <v>83</v>
      </c>
      <c r="AY87" s="24" t="s">
        <v>163</v>
      </c>
      <c r="BE87" s="232">
        <f>IF(N87="základní",J87,0)</f>
        <v>0</v>
      </c>
      <c r="BF87" s="232">
        <f>IF(N87="snížená",J87,0)</f>
        <v>0</v>
      </c>
      <c r="BG87" s="232">
        <f>IF(N87="zákl. přenesená",J87,0)</f>
        <v>0</v>
      </c>
      <c r="BH87" s="232">
        <f>IF(N87="sníž. přenesená",J87,0)</f>
        <v>0</v>
      </c>
      <c r="BI87" s="232">
        <f>IF(N87="nulová",J87,0)</f>
        <v>0</v>
      </c>
      <c r="BJ87" s="24" t="s">
        <v>24</v>
      </c>
      <c r="BK87" s="232">
        <f>ROUND(I87*H87,2)</f>
        <v>0</v>
      </c>
      <c r="BL87" s="24" t="s">
        <v>584</v>
      </c>
      <c r="BM87" s="24" t="s">
        <v>1931</v>
      </c>
    </row>
    <row r="88" s="1" customFormat="1" ht="25.5" customHeight="1">
      <c r="B88" s="46"/>
      <c r="C88" s="272" t="s">
        <v>199</v>
      </c>
      <c r="D88" s="272" t="s">
        <v>344</v>
      </c>
      <c r="E88" s="273" t="s">
        <v>1932</v>
      </c>
      <c r="F88" s="274" t="s">
        <v>1933</v>
      </c>
      <c r="G88" s="275" t="s">
        <v>195</v>
      </c>
      <c r="H88" s="276">
        <v>10</v>
      </c>
      <c r="I88" s="277"/>
      <c r="J88" s="278">
        <f>ROUND(I88*H88,2)</f>
        <v>0</v>
      </c>
      <c r="K88" s="274" t="s">
        <v>22</v>
      </c>
      <c r="L88" s="279"/>
      <c r="M88" s="280" t="s">
        <v>22</v>
      </c>
      <c r="N88" s="281" t="s">
        <v>45</v>
      </c>
      <c r="O88" s="47"/>
      <c r="P88" s="230">
        <f>O88*H88</f>
        <v>0</v>
      </c>
      <c r="Q88" s="230">
        <v>0</v>
      </c>
      <c r="R88" s="230">
        <f>Q88*H88</f>
        <v>0</v>
      </c>
      <c r="S88" s="230">
        <v>0</v>
      </c>
      <c r="T88" s="231">
        <f>S88*H88</f>
        <v>0</v>
      </c>
      <c r="AR88" s="24" t="s">
        <v>1918</v>
      </c>
      <c r="AT88" s="24" t="s">
        <v>344</v>
      </c>
      <c r="AU88" s="24" t="s">
        <v>83</v>
      </c>
      <c r="AY88" s="24" t="s">
        <v>163</v>
      </c>
      <c r="BE88" s="232">
        <f>IF(N88="základní",J88,0)</f>
        <v>0</v>
      </c>
      <c r="BF88" s="232">
        <f>IF(N88="snížená",J88,0)</f>
        <v>0</v>
      </c>
      <c r="BG88" s="232">
        <f>IF(N88="zákl. přenesená",J88,0)</f>
        <v>0</v>
      </c>
      <c r="BH88" s="232">
        <f>IF(N88="sníž. přenesená",J88,0)</f>
        <v>0</v>
      </c>
      <c r="BI88" s="232">
        <f>IF(N88="nulová",J88,0)</f>
        <v>0</v>
      </c>
      <c r="BJ88" s="24" t="s">
        <v>24</v>
      </c>
      <c r="BK88" s="232">
        <f>ROUND(I88*H88,2)</f>
        <v>0</v>
      </c>
      <c r="BL88" s="24" t="s">
        <v>584</v>
      </c>
      <c r="BM88" s="24" t="s">
        <v>1934</v>
      </c>
    </row>
    <row r="89" s="1" customFormat="1" ht="16.5" customHeight="1">
      <c r="B89" s="46"/>
      <c r="C89" s="221" t="s">
        <v>204</v>
      </c>
      <c r="D89" s="221" t="s">
        <v>166</v>
      </c>
      <c r="E89" s="222" t="s">
        <v>1935</v>
      </c>
      <c r="F89" s="223" t="s">
        <v>1936</v>
      </c>
      <c r="G89" s="224" t="s">
        <v>261</v>
      </c>
      <c r="H89" s="225">
        <v>3000</v>
      </c>
      <c r="I89" s="226"/>
      <c r="J89" s="227">
        <f>ROUND(I89*H89,2)</f>
        <v>0</v>
      </c>
      <c r="K89" s="223" t="s">
        <v>232</v>
      </c>
      <c r="L89" s="72"/>
      <c r="M89" s="228" t="s">
        <v>22</v>
      </c>
      <c r="N89" s="229" t="s">
        <v>45</v>
      </c>
      <c r="O89" s="47"/>
      <c r="P89" s="230">
        <f>O89*H89</f>
        <v>0</v>
      </c>
      <c r="Q89" s="230">
        <v>0</v>
      </c>
      <c r="R89" s="230">
        <f>Q89*H89</f>
        <v>0</v>
      </c>
      <c r="S89" s="230">
        <v>0</v>
      </c>
      <c r="T89" s="231">
        <f>S89*H89</f>
        <v>0</v>
      </c>
      <c r="AR89" s="24" t="s">
        <v>584</v>
      </c>
      <c r="AT89" s="24" t="s">
        <v>166</v>
      </c>
      <c r="AU89" s="24" t="s">
        <v>83</v>
      </c>
      <c r="AY89" s="24" t="s">
        <v>163</v>
      </c>
      <c r="BE89" s="232">
        <f>IF(N89="základní",J89,0)</f>
        <v>0</v>
      </c>
      <c r="BF89" s="232">
        <f>IF(N89="snížená",J89,0)</f>
        <v>0</v>
      </c>
      <c r="BG89" s="232">
        <f>IF(N89="zákl. přenesená",J89,0)</f>
        <v>0</v>
      </c>
      <c r="BH89" s="232">
        <f>IF(N89="sníž. přenesená",J89,0)</f>
        <v>0</v>
      </c>
      <c r="BI89" s="232">
        <f>IF(N89="nulová",J89,0)</f>
        <v>0</v>
      </c>
      <c r="BJ89" s="24" t="s">
        <v>24</v>
      </c>
      <c r="BK89" s="232">
        <f>ROUND(I89*H89,2)</f>
        <v>0</v>
      </c>
      <c r="BL89" s="24" t="s">
        <v>584</v>
      </c>
      <c r="BM89" s="24" t="s">
        <v>1937</v>
      </c>
    </row>
    <row r="90" s="1" customFormat="1" ht="16.5" customHeight="1">
      <c r="B90" s="46"/>
      <c r="C90" s="272" t="s">
        <v>213</v>
      </c>
      <c r="D90" s="272" t="s">
        <v>344</v>
      </c>
      <c r="E90" s="273" t="s">
        <v>1938</v>
      </c>
      <c r="F90" s="274" t="s">
        <v>1939</v>
      </c>
      <c r="G90" s="275" t="s">
        <v>261</v>
      </c>
      <c r="H90" s="276">
        <v>3000</v>
      </c>
      <c r="I90" s="277"/>
      <c r="J90" s="278">
        <f>ROUND(I90*H90,2)</f>
        <v>0</v>
      </c>
      <c r="K90" s="274" t="s">
        <v>22</v>
      </c>
      <c r="L90" s="279"/>
      <c r="M90" s="280" t="s">
        <v>22</v>
      </c>
      <c r="N90" s="281" t="s">
        <v>45</v>
      </c>
      <c r="O90" s="47"/>
      <c r="P90" s="230">
        <f>O90*H90</f>
        <v>0</v>
      </c>
      <c r="Q90" s="230">
        <v>0</v>
      </c>
      <c r="R90" s="230">
        <f>Q90*H90</f>
        <v>0</v>
      </c>
      <c r="S90" s="230">
        <v>0</v>
      </c>
      <c r="T90" s="231">
        <f>S90*H90</f>
        <v>0</v>
      </c>
      <c r="AR90" s="24" t="s">
        <v>1918</v>
      </c>
      <c r="AT90" s="24" t="s">
        <v>344</v>
      </c>
      <c r="AU90" s="24" t="s">
        <v>83</v>
      </c>
      <c r="AY90" s="24" t="s">
        <v>163</v>
      </c>
      <c r="BE90" s="232">
        <f>IF(N90="základní",J90,0)</f>
        <v>0</v>
      </c>
      <c r="BF90" s="232">
        <f>IF(N90="snížená",J90,0)</f>
        <v>0</v>
      </c>
      <c r="BG90" s="232">
        <f>IF(N90="zákl. přenesená",J90,0)</f>
        <v>0</v>
      </c>
      <c r="BH90" s="232">
        <f>IF(N90="sníž. přenesená",J90,0)</f>
        <v>0</v>
      </c>
      <c r="BI90" s="232">
        <f>IF(N90="nulová",J90,0)</f>
        <v>0</v>
      </c>
      <c r="BJ90" s="24" t="s">
        <v>24</v>
      </c>
      <c r="BK90" s="232">
        <f>ROUND(I90*H90,2)</f>
        <v>0</v>
      </c>
      <c r="BL90" s="24" t="s">
        <v>584</v>
      </c>
      <c r="BM90" s="24" t="s">
        <v>1940</v>
      </c>
    </row>
    <row r="91" s="1" customFormat="1" ht="16.5" customHeight="1">
      <c r="B91" s="46"/>
      <c r="C91" s="221" t="s">
        <v>29</v>
      </c>
      <c r="D91" s="221" t="s">
        <v>166</v>
      </c>
      <c r="E91" s="222" t="s">
        <v>1941</v>
      </c>
      <c r="F91" s="223" t="s">
        <v>1936</v>
      </c>
      <c r="G91" s="224" t="s">
        <v>261</v>
      </c>
      <c r="H91" s="225">
        <v>3000</v>
      </c>
      <c r="I91" s="226"/>
      <c r="J91" s="227">
        <f>ROUND(I91*H91,2)</f>
        <v>0</v>
      </c>
      <c r="K91" s="223" t="s">
        <v>22</v>
      </c>
      <c r="L91" s="72"/>
      <c r="M91" s="228" t="s">
        <v>22</v>
      </c>
      <c r="N91" s="229" t="s">
        <v>45</v>
      </c>
      <c r="O91" s="47"/>
      <c r="P91" s="230">
        <f>O91*H91</f>
        <v>0</v>
      </c>
      <c r="Q91" s="230">
        <v>0</v>
      </c>
      <c r="R91" s="230">
        <f>Q91*H91</f>
        <v>0</v>
      </c>
      <c r="S91" s="230">
        <v>0</v>
      </c>
      <c r="T91" s="231">
        <f>S91*H91</f>
        <v>0</v>
      </c>
      <c r="AR91" s="24" t="s">
        <v>584</v>
      </c>
      <c r="AT91" s="24" t="s">
        <v>166</v>
      </c>
      <c r="AU91" s="24" t="s">
        <v>83</v>
      </c>
      <c r="AY91" s="24" t="s">
        <v>163</v>
      </c>
      <c r="BE91" s="232">
        <f>IF(N91="základní",J91,0)</f>
        <v>0</v>
      </c>
      <c r="BF91" s="232">
        <f>IF(N91="snížená",J91,0)</f>
        <v>0</v>
      </c>
      <c r="BG91" s="232">
        <f>IF(N91="zákl. přenesená",J91,0)</f>
        <v>0</v>
      </c>
      <c r="BH91" s="232">
        <f>IF(N91="sníž. přenesená",J91,0)</f>
        <v>0</v>
      </c>
      <c r="BI91" s="232">
        <f>IF(N91="nulová",J91,0)</f>
        <v>0</v>
      </c>
      <c r="BJ91" s="24" t="s">
        <v>24</v>
      </c>
      <c r="BK91" s="232">
        <f>ROUND(I91*H91,2)</f>
        <v>0</v>
      </c>
      <c r="BL91" s="24" t="s">
        <v>584</v>
      </c>
      <c r="BM91" s="24" t="s">
        <v>1942</v>
      </c>
    </row>
    <row r="92" s="1" customFormat="1" ht="16.5" customHeight="1">
      <c r="B92" s="46"/>
      <c r="C92" s="221" t="s">
        <v>282</v>
      </c>
      <c r="D92" s="221" t="s">
        <v>166</v>
      </c>
      <c r="E92" s="222" t="s">
        <v>1943</v>
      </c>
      <c r="F92" s="223" t="s">
        <v>1944</v>
      </c>
      <c r="G92" s="224" t="s">
        <v>440</v>
      </c>
      <c r="H92" s="225">
        <v>4</v>
      </c>
      <c r="I92" s="226"/>
      <c r="J92" s="227">
        <f>ROUND(I92*H92,2)</f>
        <v>0</v>
      </c>
      <c r="K92" s="223" t="s">
        <v>22</v>
      </c>
      <c r="L92" s="72"/>
      <c r="M92" s="228" t="s">
        <v>22</v>
      </c>
      <c r="N92" s="229" t="s">
        <v>45</v>
      </c>
      <c r="O92" s="47"/>
      <c r="P92" s="230">
        <f>O92*H92</f>
        <v>0</v>
      </c>
      <c r="Q92" s="230">
        <v>0</v>
      </c>
      <c r="R92" s="230">
        <f>Q92*H92</f>
        <v>0</v>
      </c>
      <c r="S92" s="230">
        <v>0</v>
      </c>
      <c r="T92" s="231">
        <f>S92*H92</f>
        <v>0</v>
      </c>
      <c r="AR92" s="24" t="s">
        <v>584</v>
      </c>
      <c r="AT92" s="24" t="s">
        <v>166</v>
      </c>
      <c r="AU92" s="24" t="s">
        <v>83</v>
      </c>
      <c r="AY92" s="24" t="s">
        <v>163</v>
      </c>
      <c r="BE92" s="232">
        <f>IF(N92="základní",J92,0)</f>
        <v>0</v>
      </c>
      <c r="BF92" s="232">
        <f>IF(N92="snížená",J92,0)</f>
        <v>0</v>
      </c>
      <c r="BG92" s="232">
        <f>IF(N92="zákl. přenesená",J92,0)</f>
        <v>0</v>
      </c>
      <c r="BH92" s="232">
        <f>IF(N92="sníž. přenesená",J92,0)</f>
        <v>0</v>
      </c>
      <c r="BI92" s="232">
        <f>IF(N92="nulová",J92,0)</f>
        <v>0</v>
      </c>
      <c r="BJ92" s="24" t="s">
        <v>24</v>
      </c>
      <c r="BK92" s="232">
        <f>ROUND(I92*H92,2)</f>
        <v>0</v>
      </c>
      <c r="BL92" s="24" t="s">
        <v>584</v>
      </c>
      <c r="BM92" s="24" t="s">
        <v>1945</v>
      </c>
    </row>
    <row r="93" s="11" customFormat="1">
      <c r="B93" s="233"/>
      <c r="C93" s="234"/>
      <c r="D93" s="235" t="s">
        <v>173</v>
      </c>
      <c r="E93" s="236" t="s">
        <v>22</v>
      </c>
      <c r="F93" s="237" t="s">
        <v>1946</v>
      </c>
      <c r="G93" s="234"/>
      <c r="H93" s="238">
        <v>4</v>
      </c>
      <c r="I93" s="239"/>
      <c r="J93" s="234"/>
      <c r="K93" s="234"/>
      <c r="L93" s="240"/>
      <c r="M93" s="241"/>
      <c r="N93" s="242"/>
      <c r="O93" s="242"/>
      <c r="P93" s="242"/>
      <c r="Q93" s="242"/>
      <c r="R93" s="242"/>
      <c r="S93" s="242"/>
      <c r="T93" s="243"/>
      <c r="AT93" s="244" t="s">
        <v>173</v>
      </c>
      <c r="AU93" s="244" t="s">
        <v>83</v>
      </c>
      <c r="AV93" s="11" t="s">
        <v>83</v>
      </c>
      <c r="AW93" s="11" t="s">
        <v>37</v>
      </c>
      <c r="AX93" s="11" t="s">
        <v>24</v>
      </c>
      <c r="AY93" s="244" t="s">
        <v>163</v>
      </c>
    </row>
    <row r="94" s="1" customFormat="1" ht="25.5" customHeight="1">
      <c r="B94" s="46"/>
      <c r="C94" s="221" t="s">
        <v>286</v>
      </c>
      <c r="D94" s="221" t="s">
        <v>166</v>
      </c>
      <c r="E94" s="222" t="s">
        <v>1947</v>
      </c>
      <c r="F94" s="223" t="s">
        <v>1948</v>
      </c>
      <c r="G94" s="224" t="s">
        <v>440</v>
      </c>
      <c r="H94" s="225">
        <v>4</v>
      </c>
      <c r="I94" s="226"/>
      <c r="J94" s="227">
        <f>ROUND(I94*H94,2)</f>
        <v>0</v>
      </c>
      <c r="K94" s="223" t="s">
        <v>232</v>
      </c>
      <c r="L94" s="72"/>
      <c r="M94" s="228" t="s">
        <v>22</v>
      </c>
      <c r="N94" s="229" t="s">
        <v>45</v>
      </c>
      <c r="O94" s="47"/>
      <c r="P94" s="230">
        <f>O94*H94</f>
        <v>0</v>
      </c>
      <c r="Q94" s="230">
        <v>0</v>
      </c>
      <c r="R94" s="230">
        <f>Q94*H94</f>
        <v>0</v>
      </c>
      <c r="S94" s="230">
        <v>0</v>
      </c>
      <c r="T94" s="231">
        <f>S94*H94</f>
        <v>0</v>
      </c>
      <c r="AR94" s="24" t="s">
        <v>584</v>
      </c>
      <c r="AT94" s="24" t="s">
        <v>166</v>
      </c>
      <c r="AU94" s="24" t="s">
        <v>83</v>
      </c>
      <c r="AY94" s="24" t="s">
        <v>163</v>
      </c>
      <c r="BE94" s="232">
        <f>IF(N94="základní",J94,0)</f>
        <v>0</v>
      </c>
      <c r="BF94" s="232">
        <f>IF(N94="snížená",J94,0)</f>
        <v>0</v>
      </c>
      <c r="BG94" s="232">
        <f>IF(N94="zákl. přenesená",J94,0)</f>
        <v>0</v>
      </c>
      <c r="BH94" s="232">
        <f>IF(N94="sníž. přenesená",J94,0)</f>
        <v>0</v>
      </c>
      <c r="BI94" s="232">
        <f>IF(N94="nulová",J94,0)</f>
        <v>0</v>
      </c>
      <c r="BJ94" s="24" t="s">
        <v>24</v>
      </c>
      <c r="BK94" s="232">
        <f>ROUND(I94*H94,2)</f>
        <v>0</v>
      </c>
      <c r="BL94" s="24" t="s">
        <v>584</v>
      </c>
      <c r="BM94" s="24" t="s">
        <v>1949</v>
      </c>
    </row>
    <row r="95" s="10" customFormat="1" ht="29.88" customHeight="1">
      <c r="B95" s="205"/>
      <c r="C95" s="206"/>
      <c r="D95" s="207" t="s">
        <v>73</v>
      </c>
      <c r="E95" s="219" t="s">
        <v>1950</v>
      </c>
      <c r="F95" s="219" t="s">
        <v>1951</v>
      </c>
      <c r="G95" s="206"/>
      <c r="H95" s="206"/>
      <c r="I95" s="209"/>
      <c r="J95" s="220">
        <f>BK95</f>
        <v>0</v>
      </c>
      <c r="K95" s="206"/>
      <c r="L95" s="211"/>
      <c r="M95" s="212"/>
      <c r="N95" s="213"/>
      <c r="O95" s="213"/>
      <c r="P95" s="214">
        <f>SUM(P96:P111)</f>
        <v>0</v>
      </c>
      <c r="Q95" s="213"/>
      <c r="R95" s="214">
        <f>SUM(R96:R111)</f>
        <v>64.151713600000008</v>
      </c>
      <c r="S95" s="213"/>
      <c r="T95" s="215">
        <f>SUM(T96:T111)</f>
        <v>0</v>
      </c>
      <c r="AR95" s="216" t="s">
        <v>178</v>
      </c>
      <c r="AT95" s="217" t="s">
        <v>73</v>
      </c>
      <c r="AU95" s="217" t="s">
        <v>24</v>
      </c>
      <c r="AY95" s="216" t="s">
        <v>163</v>
      </c>
      <c r="BK95" s="218">
        <f>SUM(BK96:BK111)</f>
        <v>0</v>
      </c>
    </row>
    <row r="96" s="1" customFormat="1" ht="16.5" customHeight="1">
      <c r="B96" s="46"/>
      <c r="C96" s="221" t="s">
        <v>291</v>
      </c>
      <c r="D96" s="221" t="s">
        <v>166</v>
      </c>
      <c r="E96" s="222" t="s">
        <v>1952</v>
      </c>
      <c r="F96" s="223" t="s">
        <v>1953</v>
      </c>
      <c r="G96" s="224" t="s">
        <v>1927</v>
      </c>
      <c r="H96" s="225">
        <v>0.34699999999999998</v>
      </c>
      <c r="I96" s="226"/>
      <c r="J96" s="227">
        <f>ROUND(I96*H96,2)</f>
        <v>0</v>
      </c>
      <c r="K96" s="223" t="s">
        <v>232</v>
      </c>
      <c r="L96" s="72"/>
      <c r="M96" s="228" t="s">
        <v>22</v>
      </c>
      <c r="N96" s="229" t="s">
        <v>45</v>
      </c>
      <c r="O96" s="47"/>
      <c r="P96" s="230">
        <f>O96*H96</f>
        <v>0</v>
      </c>
      <c r="Q96" s="230">
        <v>0.0088000000000000005</v>
      </c>
      <c r="R96" s="230">
        <f>Q96*H96</f>
        <v>0.0030536000000000001</v>
      </c>
      <c r="S96" s="230">
        <v>0</v>
      </c>
      <c r="T96" s="231">
        <f>S96*H96</f>
        <v>0</v>
      </c>
      <c r="AR96" s="24" t="s">
        <v>584</v>
      </c>
      <c r="AT96" s="24" t="s">
        <v>166</v>
      </c>
      <c r="AU96" s="24" t="s">
        <v>83</v>
      </c>
      <c r="AY96" s="24" t="s">
        <v>163</v>
      </c>
      <c r="BE96" s="232">
        <f>IF(N96="základní",J96,0)</f>
        <v>0</v>
      </c>
      <c r="BF96" s="232">
        <f>IF(N96="snížená",J96,0)</f>
        <v>0</v>
      </c>
      <c r="BG96" s="232">
        <f>IF(N96="zákl. přenesená",J96,0)</f>
        <v>0</v>
      </c>
      <c r="BH96" s="232">
        <f>IF(N96="sníž. přenesená",J96,0)</f>
        <v>0</v>
      </c>
      <c r="BI96" s="232">
        <f>IF(N96="nulová",J96,0)</f>
        <v>0</v>
      </c>
      <c r="BJ96" s="24" t="s">
        <v>24</v>
      </c>
      <c r="BK96" s="232">
        <f>ROUND(I96*H96,2)</f>
        <v>0</v>
      </c>
      <c r="BL96" s="24" t="s">
        <v>584</v>
      </c>
      <c r="BM96" s="24" t="s">
        <v>1954</v>
      </c>
    </row>
    <row r="97" s="1" customFormat="1">
      <c r="B97" s="46"/>
      <c r="C97" s="74"/>
      <c r="D97" s="235" t="s">
        <v>234</v>
      </c>
      <c r="E97" s="74"/>
      <c r="F97" s="259" t="s">
        <v>1955</v>
      </c>
      <c r="G97" s="74"/>
      <c r="H97" s="74"/>
      <c r="I97" s="191"/>
      <c r="J97" s="74"/>
      <c r="K97" s="74"/>
      <c r="L97" s="72"/>
      <c r="M97" s="260"/>
      <c r="N97" s="47"/>
      <c r="O97" s="47"/>
      <c r="P97" s="47"/>
      <c r="Q97" s="47"/>
      <c r="R97" s="47"/>
      <c r="S97" s="47"/>
      <c r="T97" s="95"/>
      <c r="AT97" s="24" t="s">
        <v>234</v>
      </c>
      <c r="AU97" s="24" t="s">
        <v>83</v>
      </c>
    </row>
    <row r="98" s="1" customFormat="1" ht="51" customHeight="1">
      <c r="B98" s="46"/>
      <c r="C98" s="221" t="s">
        <v>294</v>
      </c>
      <c r="D98" s="221" t="s">
        <v>166</v>
      </c>
      <c r="E98" s="222" t="s">
        <v>1956</v>
      </c>
      <c r="F98" s="223" t="s">
        <v>1957</v>
      </c>
      <c r="G98" s="224" t="s">
        <v>261</v>
      </c>
      <c r="H98" s="225">
        <v>303</v>
      </c>
      <c r="I98" s="226"/>
      <c r="J98" s="227">
        <f>ROUND(I98*H98,2)</f>
        <v>0</v>
      </c>
      <c r="K98" s="223" t="s">
        <v>232</v>
      </c>
      <c r="L98" s="72"/>
      <c r="M98" s="228" t="s">
        <v>22</v>
      </c>
      <c r="N98" s="229" t="s">
        <v>45</v>
      </c>
      <c r="O98" s="47"/>
      <c r="P98" s="230">
        <f>O98*H98</f>
        <v>0</v>
      </c>
      <c r="Q98" s="230">
        <v>0</v>
      </c>
      <c r="R98" s="230">
        <f>Q98*H98</f>
        <v>0</v>
      </c>
      <c r="S98" s="230">
        <v>0</v>
      </c>
      <c r="T98" s="231">
        <f>S98*H98</f>
        <v>0</v>
      </c>
      <c r="AR98" s="24" t="s">
        <v>584</v>
      </c>
      <c r="AT98" s="24" t="s">
        <v>166</v>
      </c>
      <c r="AU98" s="24" t="s">
        <v>83</v>
      </c>
      <c r="AY98" s="24" t="s">
        <v>163</v>
      </c>
      <c r="BE98" s="232">
        <f>IF(N98="základní",J98,0)</f>
        <v>0</v>
      </c>
      <c r="BF98" s="232">
        <f>IF(N98="snížená",J98,0)</f>
        <v>0</v>
      </c>
      <c r="BG98" s="232">
        <f>IF(N98="zákl. přenesená",J98,0)</f>
        <v>0</v>
      </c>
      <c r="BH98" s="232">
        <f>IF(N98="sníž. přenesená",J98,0)</f>
        <v>0</v>
      </c>
      <c r="BI98" s="232">
        <f>IF(N98="nulová",J98,0)</f>
        <v>0</v>
      </c>
      <c r="BJ98" s="24" t="s">
        <v>24</v>
      </c>
      <c r="BK98" s="232">
        <f>ROUND(I98*H98,2)</f>
        <v>0</v>
      </c>
      <c r="BL98" s="24" t="s">
        <v>584</v>
      </c>
      <c r="BM98" s="24" t="s">
        <v>1958</v>
      </c>
    </row>
    <row r="99" s="1" customFormat="1">
      <c r="B99" s="46"/>
      <c r="C99" s="74"/>
      <c r="D99" s="235" t="s">
        <v>234</v>
      </c>
      <c r="E99" s="74"/>
      <c r="F99" s="259" t="s">
        <v>1959</v>
      </c>
      <c r="G99" s="74"/>
      <c r="H99" s="74"/>
      <c r="I99" s="191"/>
      <c r="J99" s="74"/>
      <c r="K99" s="74"/>
      <c r="L99" s="72"/>
      <c r="M99" s="260"/>
      <c r="N99" s="47"/>
      <c r="O99" s="47"/>
      <c r="P99" s="47"/>
      <c r="Q99" s="47"/>
      <c r="R99" s="47"/>
      <c r="S99" s="47"/>
      <c r="T99" s="95"/>
      <c r="AT99" s="24" t="s">
        <v>234</v>
      </c>
      <c r="AU99" s="24" t="s">
        <v>83</v>
      </c>
    </row>
    <row r="100" s="1" customFormat="1" ht="51" customHeight="1">
      <c r="B100" s="46"/>
      <c r="C100" s="221" t="s">
        <v>10</v>
      </c>
      <c r="D100" s="221" t="s">
        <v>166</v>
      </c>
      <c r="E100" s="222" t="s">
        <v>1960</v>
      </c>
      <c r="F100" s="223" t="s">
        <v>1961</v>
      </c>
      <c r="G100" s="224" t="s">
        <v>261</v>
      </c>
      <c r="H100" s="225">
        <v>44</v>
      </c>
      <c r="I100" s="226"/>
      <c r="J100" s="227">
        <f>ROUND(I100*H100,2)</f>
        <v>0</v>
      </c>
      <c r="K100" s="223" t="s">
        <v>232</v>
      </c>
      <c r="L100" s="72"/>
      <c r="M100" s="228" t="s">
        <v>22</v>
      </c>
      <c r="N100" s="229" t="s">
        <v>45</v>
      </c>
      <c r="O100" s="47"/>
      <c r="P100" s="230">
        <f>O100*H100</f>
        <v>0</v>
      </c>
      <c r="Q100" s="230">
        <v>0</v>
      </c>
      <c r="R100" s="230">
        <f>Q100*H100</f>
        <v>0</v>
      </c>
      <c r="S100" s="230">
        <v>0</v>
      </c>
      <c r="T100" s="231">
        <f>S100*H100</f>
        <v>0</v>
      </c>
      <c r="AR100" s="24" t="s">
        <v>584</v>
      </c>
      <c r="AT100" s="24" t="s">
        <v>166</v>
      </c>
      <c r="AU100" s="24" t="s">
        <v>83</v>
      </c>
      <c r="AY100" s="24" t="s">
        <v>163</v>
      </c>
      <c r="BE100" s="232">
        <f>IF(N100="základní",J100,0)</f>
        <v>0</v>
      </c>
      <c r="BF100" s="232">
        <f>IF(N100="snížená",J100,0)</f>
        <v>0</v>
      </c>
      <c r="BG100" s="232">
        <f>IF(N100="zákl. přenesená",J100,0)</f>
        <v>0</v>
      </c>
      <c r="BH100" s="232">
        <f>IF(N100="sníž. přenesená",J100,0)</f>
        <v>0</v>
      </c>
      <c r="BI100" s="232">
        <f>IF(N100="nulová",J100,0)</f>
        <v>0</v>
      </c>
      <c r="BJ100" s="24" t="s">
        <v>24</v>
      </c>
      <c r="BK100" s="232">
        <f>ROUND(I100*H100,2)</f>
        <v>0</v>
      </c>
      <c r="BL100" s="24" t="s">
        <v>584</v>
      </c>
      <c r="BM100" s="24" t="s">
        <v>1962</v>
      </c>
    </row>
    <row r="101" s="1" customFormat="1">
      <c r="B101" s="46"/>
      <c r="C101" s="74"/>
      <c r="D101" s="235" t="s">
        <v>234</v>
      </c>
      <c r="E101" s="74"/>
      <c r="F101" s="259" t="s">
        <v>1959</v>
      </c>
      <c r="G101" s="74"/>
      <c r="H101" s="74"/>
      <c r="I101" s="191"/>
      <c r="J101" s="74"/>
      <c r="K101" s="74"/>
      <c r="L101" s="72"/>
      <c r="M101" s="260"/>
      <c r="N101" s="47"/>
      <c r="O101" s="47"/>
      <c r="P101" s="47"/>
      <c r="Q101" s="47"/>
      <c r="R101" s="47"/>
      <c r="S101" s="47"/>
      <c r="T101" s="95"/>
      <c r="AT101" s="24" t="s">
        <v>234</v>
      </c>
      <c r="AU101" s="24" t="s">
        <v>83</v>
      </c>
    </row>
    <row r="102" s="1" customFormat="1" ht="38.25" customHeight="1">
      <c r="B102" s="46"/>
      <c r="C102" s="221" t="s">
        <v>306</v>
      </c>
      <c r="D102" s="221" t="s">
        <v>166</v>
      </c>
      <c r="E102" s="222" t="s">
        <v>1963</v>
      </c>
      <c r="F102" s="223" t="s">
        <v>1964</v>
      </c>
      <c r="G102" s="224" t="s">
        <v>261</v>
      </c>
      <c r="H102" s="225">
        <v>303</v>
      </c>
      <c r="I102" s="226"/>
      <c r="J102" s="227">
        <f>ROUND(I102*H102,2)</f>
        <v>0</v>
      </c>
      <c r="K102" s="223" t="s">
        <v>232</v>
      </c>
      <c r="L102" s="72"/>
      <c r="M102" s="228" t="s">
        <v>22</v>
      </c>
      <c r="N102" s="229" t="s">
        <v>45</v>
      </c>
      <c r="O102" s="47"/>
      <c r="P102" s="230">
        <f>O102*H102</f>
        <v>0</v>
      </c>
      <c r="Q102" s="230">
        <v>0.156</v>
      </c>
      <c r="R102" s="230">
        <f>Q102*H102</f>
        <v>47.268000000000001</v>
      </c>
      <c r="S102" s="230">
        <v>0</v>
      </c>
      <c r="T102" s="231">
        <f>S102*H102</f>
        <v>0</v>
      </c>
      <c r="AR102" s="24" t="s">
        <v>584</v>
      </c>
      <c r="AT102" s="24" t="s">
        <v>166</v>
      </c>
      <c r="AU102" s="24" t="s">
        <v>83</v>
      </c>
      <c r="AY102" s="24" t="s">
        <v>163</v>
      </c>
      <c r="BE102" s="232">
        <f>IF(N102="základní",J102,0)</f>
        <v>0</v>
      </c>
      <c r="BF102" s="232">
        <f>IF(N102="snížená",J102,0)</f>
        <v>0</v>
      </c>
      <c r="BG102" s="232">
        <f>IF(N102="zákl. přenesená",J102,0)</f>
        <v>0</v>
      </c>
      <c r="BH102" s="232">
        <f>IF(N102="sníž. přenesená",J102,0)</f>
        <v>0</v>
      </c>
      <c r="BI102" s="232">
        <f>IF(N102="nulová",J102,0)</f>
        <v>0</v>
      </c>
      <c r="BJ102" s="24" t="s">
        <v>24</v>
      </c>
      <c r="BK102" s="232">
        <f>ROUND(I102*H102,2)</f>
        <v>0</v>
      </c>
      <c r="BL102" s="24" t="s">
        <v>584</v>
      </c>
      <c r="BM102" s="24" t="s">
        <v>1965</v>
      </c>
    </row>
    <row r="103" s="1" customFormat="1">
      <c r="B103" s="46"/>
      <c r="C103" s="74"/>
      <c r="D103" s="235" t="s">
        <v>234</v>
      </c>
      <c r="E103" s="74"/>
      <c r="F103" s="259" t="s">
        <v>1966</v>
      </c>
      <c r="G103" s="74"/>
      <c r="H103" s="74"/>
      <c r="I103" s="191"/>
      <c r="J103" s="74"/>
      <c r="K103" s="74"/>
      <c r="L103" s="72"/>
      <c r="M103" s="260"/>
      <c r="N103" s="47"/>
      <c r="O103" s="47"/>
      <c r="P103" s="47"/>
      <c r="Q103" s="47"/>
      <c r="R103" s="47"/>
      <c r="S103" s="47"/>
      <c r="T103" s="95"/>
      <c r="AT103" s="24" t="s">
        <v>234</v>
      </c>
      <c r="AU103" s="24" t="s">
        <v>83</v>
      </c>
    </row>
    <row r="104" s="1" customFormat="1" ht="25.5" customHeight="1">
      <c r="B104" s="46"/>
      <c r="C104" s="272" t="s">
        <v>311</v>
      </c>
      <c r="D104" s="272" t="s">
        <v>344</v>
      </c>
      <c r="E104" s="273" t="s">
        <v>1967</v>
      </c>
      <c r="F104" s="274" t="s">
        <v>1968</v>
      </c>
      <c r="G104" s="275" t="s">
        <v>261</v>
      </c>
      <c r="H104" s="276">
        <v>303</v>
      </c>
      <c r="I104" s="277"/>
      <c r="J104" s="278">
        <f>ROUND(I104*H104,2)</f>
        <v>0</v>
      </c>
      <c r="K104" s="274" t="s">
        <v>22</v>
      </c>
      <c r="L104" s="279"/>
      <c r="M104" s="280" t="s">
        <v>22</v>
      </c>
      <c r="N104" s="281" t="s">
        <v>45</v>
      </c>
      <c r="O104" s="47"/>
      <c r="P104" s="230">
        <f>O104*H104</f>
        <v>0</v>
      </c>
      <c r="Q104" s="230">
        <v>0</v>
      </c>
      <c r="R104" s="230">
        <f>Q104*H104</f>
        <v>0</v>
      </c>
      <c r="S104" s="230">
        <v>0</v>
      </c>
      <c r="T104" s="231">
        <f>S104*H104</f>
        <v>0</v>
      </c>
      <c r="AR104" s="24" t="s">
        <v>1918</v>
      </c>
      <c r="AT104" s="24" t="s">
        <v>344</v>
      </c>
      <c r="AU104" s="24" t="s">
        <v>83</v>
      </c>
      <c r="AY104" s="24" t="s">
        <v>163</v>
      </c>
      <c r="BE104" s="232">
        <f>IF(N104="základní",J104,0)</f>
        <v>0</v>
      </c>
      <c r="BF104" s="232">
        <f>IF(N104="snížená",J104,0)</f>
        <v>0</v>
      </c>
      <c r="BG104" s="232">
        <f>IF(N104="zákl. přenesená",J104,0)</f>
        <v>0</v>
      </c>
      <c r="BH104" s="232">
        <f>IF(N104="sníž. přenesená",J104,0)</f>
        <v>0</v>
      </c>
      <c r="BI104" s="232">
        <f>IF(N104="nulová",J104,0)</f>
        <v>0</v>
      </c>
      <c r="BJ104" s="24" t="s">
        <v>24</v>
      </c>
      <c r="BK104" s="232">
        <f>ROUND(I104*H104,2)</f>
        <v>0</v>
      </c>
      <c r="BL104" s="24" t="s">
        <v>584</v>
      </c>
      <c r="BM104" s="24" t="s">
        <v>1969</v>
      </c>
    </row>
    <row r="105" s="1" customFormat="1" ht="38.25" customHeight="1">
      <c r="B105" s="46"/>
      <c r="C105" s="221" t="s">
        <v>317</v>
      </c>
      <c r="D105" s="221" t="s">
        <v>166</v>
      </c>
      <c r="E105" s="222" t="s">
        <v>1970</v>
      </c>
      <c r="F105" s="223" t="s">
        <v>1971</v>
      </c>
      <c r="G105" s="224" t="s">
        <v>261</v>
      </c>
      <c r="H105" s="225">
        <v>347</v>
      </c>
      <c r="I105" s="226"/>
      <c r="J105" s="227">
        <f>ROUND(I105*H105,2)</f>
        <v>0</v>
      </c>
      <c r="K105" s="223" t="s">
        <v>232</v>
      </c>
      <c r="L105" s="72"/>
      <c r="M105" s="228" t="s">
        <v>22</v>
      </c>
      <c r="N105" s="229" t="s">
        <v>45</v>
      </c>
      <c r="O105" s="47"/>
      <c r="P105" s="230">
        <f>O105*H105</f>
        <v>0</v>
      </c>
      <c r="Q105" s="230">
        <v>6.0000000000000002E-05</v>
      </c>
      <c r="R105" s="230">
        <f>Q105*H105</f>
        <v>0.020820000000000002</v>
      </c>
      <c r="S105" s="230">
        <v>0</v>
      </c>
      <c r="T105" s="231">
        <f>S105*H105</f>
        <v>0</v>
      </c>
      <c r="AR105" s="24" t="s">
        <v>584</v>
      </c>
      <c r="AT105" s="24" t="s">
        <v>166</v>
      </c>
      <c r="AU105" s="24" t="s">
        <v>83</v>
      </c>
      <c r="AY105" s="24" t="s">
        <v>163</v>
      </c>
      <c r="BE105" s="232">
        <f>IF(N105="základní",J105,0)</f>
        <v>0</v>
      </c>
      <c r="BF105" s="232">
        <f>IF(N105="snížená",J105,0)</f>
        <v>0</v>
      </c>
      <c r="BG105" s="232">
        <f>IF(N105="zákl. přenesená",J105,0)</f>
        <v>0</v>
      </c>
      <c r="BH105" s="232">
        <f>IF(N105="sníž. přenesená",J105,0)</f>
        <v>0</v>
      </c>
      <c r="BI105" s="232">
        <f>IF(N105="nulová",J105,0)</f>
        <v>0</v>
      </c>
      <c r="BJ105" s="24" t="s">
        <v>24</v>
      </c>
      <c r="BK105" s="232">
        <f>ROUND(I105*H105,2)</f>
        <v>0</v>
      </c>
      <c r="BL105" s="24" t="s">
        <v>584</v>
      </c>
      <c r="BM105" s="24" t="s">
        <v>1972</v>
      </c>
    </row>
    <row r="106" s="1" customFormat="1" ht="38.25" customHeight="1">
      <c r="B106" s="46"/>
      <c r="C106" s="221" t="s">
        <v>324</v>
      </c>
      <c r="D106" s="221" t="s">
        <v>166</v>
      </c>
      <c r="E106" s="222" t="s">
        <v>1973</v>
      </c>
      <c r="F106" s="223" t="s">
        <v>1974</v>
      </c>
      <c r="G106" s="224" t="s">
        <v>261</v>
      </c>
      <c r="H106" s="225">
        <v>118</v>
      </c>
      <c r="I106" s="226"/>
      <c r="J106" s="227">
        <f>ROUND(I106*H106,2)</f>
        <v>0</v>
      </c>
      <c r="K106" s="223" t="s">
        <v>232</v>
      </c>
      <c r="L106" s="72"/>
      <c r="M106" s="228" t="s">
        <v>22</v>
      </c>
      <c r="N106" s="229" t="s">
        <v>45</v>
      </c>
      <c r="O106" s="47"/>
      <c r="P106" s="230">
        <f>O106*H106</f>
        <v>0</v>
      </c>
      <c r="Q106" s="230">
        <v>0.13538</v>
      </c>
      <c r="R106" s="230">
        <f>Q106*H106</f>
        <v>15.97484</v>
      </c>
      <c r="S106" s="230">
        <v>0</v>
      </c>
      <c r="T106" s="231">
        <f>S106*H106</f>
        <v>0</v>
      </c>
      <c r="AR106" s="24" t="s">
        <v>584</v>
      </c>
      <c r="AT106" s="24" t="s">
        <v>166</v>
      </c>
      <c r="AU106" s="24" t="s">
        <v>83</v>
      </c>
      <c r="AY106" s="24" t="s">
        <v>163</v>
      </c>
      <c r="BE106" s="232">
        <f>IF(N106="základní",J106,0)</f>
        <v>0</v>
      </c>
      <c r="BF106" s="232">
        <f>IF(N106="snížená",J106,0)</f>
        <v>0</v>
      </c>
      <c r="BG106" s="232">
        <f>IF(N106="zákl. přenesená",J106,0)</f>
        <v>0</v>
      </c>
      <c r="BH106" s="232">
        <f>IF(N106="sníž. přenesená",J106,0)</f>
        <v>0</v>
      </c>
      <c r="BI106" s="232">
        <f>IF(N106="nulová",J106,0)</f>
        <v>0</v>
      </c>
      <c r="BJ106" s="24" t="s">
        <v>24</v>
      </c>
      <c r="BK106" s="232">
        <f>ROUND(I106*H106,2)</f>
        <v>0</v>
      </c>
      <c r="BL106" s="24" t="s">
        <v>584</v>
      </c>
      <c r="BM106" s="24" t="s">
        <v>1975</v>
      </c>
    </row>
    <row r="107" s="1" customFormat="1">
      <c r="B107" s="46"/>
      <c r="C107" s="74"/>
      <c r="D107" s="235" t="s">
        <v>234</v>
      </c>
      <c r="E107" s="74"/>
      <c r="F107" s="259" t="s">
        <v>1976</v>
      </c>
      <c r="G107" s="74"/>
      <c r="H107" s="74"/>
      <c r="I107" s="191"/>
      <c r="J107" s="74"/>
      <c r="K107" s="74"/>
      <c r="L107" s="72"/>
      <c r="M107" s="260"/>
      <c r="N107" s="47"/>
      <c r="O107" s="47"/>
      <c r="P107" s="47"/>
      <c r="Q107" s="47"/>
      <c r="R107" s="47"/>
      <c r="S107" s="47"/>
      <c r="T107" s="95"/>
      <c r="AT107" s="24" t="s">
        <v>234</v>
      </c>
      <c r="AU107" s="24" t="s">
        <v>83</v>
      </c>
    </row>
    <row r="108" s="1" customFormat="1" ht="25.5" customHeight="1">
      <c r="B108" s="46"/>
      <c r="C108" s="272" t="s">
        <v>330</v>
      </c>
      <c r="D108" s="272" t="s">
        <v>344</v>
      </c>
      <c r="E108" s="273" t="s">
        <v>1977</v>
      </c>
      <c r="F108" s="274" t="s">
        <v>1978</v>
      </c>
      <c r="G108" s="275" t="s">
        <v>261</v>
      </c>
      <c r="H108" s="276">
        <v>118</v>
      </c>
      <c r="I108" s="277"/>
      <c r="J108" s="278">
        <f>ROUND(I108*H108,2)</f>
        <v>0</v>
      </c>
      <c r="K108" s="274" t="s">
        <v>170</v>
      </c>
      <c r="L108" s="279"/>
      <c r="M108" s="280" t="s">
        <v>22</v>
      </c>
      <c r="N108" s="281" t="s">
        <v>45</v>
      </c>
      <c r="O108" s="47"/>
      <c r="P108" s="230">
        <f>O108*H108</f>
        <v>0</v>
      </c>
      <c r="Q108" s="230">
        <v>0.0074999999999999997</v>
      </c>
      <c r="R108" s="230">
        <f>Q108*H108</f>
        <v>0.88500000000000001</v>
      </c>
      <c r="S108" s="230">
        <v>0</v>
      </c>
      <c r="T108" s="231">
        <f>S108*H108</f>
        <v>0</v>
      </c>
      <c r="AR108" s="24" t="s">
        <v>1979</v>
      </c>
      <c r="AT108" s="24" t="s">
        <v>344</v>
      </c>
      <c r="AU108" s="24" t="s">
        <v>83</v>
      </c>
      <c r="AY108" s="24" t="s">
        <v>163</v>
      </c>
      <c r="BE108" s="232">
        <f>IF(N108="základní",J108,0)</f>
        <v>0</v>
      </c>
      <c r="BF108" s="232">
        <f>IF(N108="snížená",J108,0)</f>
        <v>0</v>
      </c>
      <c r="BG108" s="232">
        <f>IF(N108="zákl. přenesená",J108,0)</f>
        <v>0</v>
      </c>
      <c r="BH108" s="232">
        <f>IF(N108="sníž. přenesená",J108,0)</f>
        <v>0</v>
      </c>
      <c r="BI108" s="232">
        <f>IF(N108="nulová",J108,0)</f>
        <v>0</v>
      </c>
      <c r="BJ108" s="24" t="s">
        <v>24</v>
      </c>
      <c r="BK108" s="232">
        <f>ROUND(I108*H108,2)</f>
        <v>0</v>
      </c>
      <c r="BL108" s="24" t="s">
        <v>1979</v>
      </c>
      <c r="BM108" s="24" t="s">
        <v>1980</v>
      </c>
    </row>
    <row r="109" s="11" customFormat="1">
      <c r="B109" s="233"/>
      <c r="C109" s="234"/>
      <c r="D109" s="235" t="s">
        <v>173</v>
      </c>
      <c r="E109" s="236" t="s">
        <v>22</v>
      </c>
      <c r="F109" s="237" t="s">
        <v>1981</v>
      </c>
      <c r="G109" s="234"/>
      <c r="H109" s="238">
        <v>118</v>
      </c>
      <c r="I109" s="239"/>
      <c r="J109" s="234"/>
      <c r="K109" s="234"/>
      <c r="L109" s="240"/>
      <c r="M109" s="241"/>
      <c r="N109" s="242"/>
      <c r="O109" s="242"/>
      <c r="P109" s="242"/>
      <c r="Q109" s="242"/>
      <c r="R109" s="242"/>
      <c r="S109" s="242"/>
      <c r="T109" s="243"/>
      <c r="AT109" s="244" t="s">
        <v>173</v>
      </c>
      <c r="AU109" s="244" t="s">
        <v>83</v>
      </c>
      <c r="AV109" s="11" t="s">
        <v>83</v>
      </c>
      <c r="AW109" s="11" t="s">
        <v>37</v>
      </c>
      <c r="AX109" s="11" t="s">
        <v>24</v>
      </c>
      <c r="AY109" s="244" t="s">
        <v>163</v>
      </c>
    </row>
    <row r="110" s="1" customFormat="1" ht="25.5" customHeight="1">
      <c r="B110" s="46"/>
      <c r="C110" s="221" t="s">
        <v>9</v>
      </c>
      <c r="D110" s="221" t="s">
        <v>166</v>
      </c>
      <c r="E110" s="222" t="s">
        <v>1982</v>
      </c>
      <c r="F110" s="223" t="s">
        <v>1983</v>
      </c>
      <c r="G110" s="224" t="s">
        <v>261</v>
      </c>
      <c r="H110" s="225">
        <v>303</v>
      </c>
      <c r="I110" s="226"/>
      <c r="J110" s="227">
        <f>ROUND(I110*H110,2)</f>
        <v>0</v>
      </c>
      <c r="K110" s="223" t="s">
        <v>232</v>
      </c>
      <c r="L110" s="72"/>
      <c r="M110" s="228" t="s">
        <v>22</v>
      </c>
      <c r="N110" s="229" t="s">
        <v>45</v>
      </c>
      <c r="O110" s="47"/>
      <c r="P110" s="230">
        <f>O110*H110</f>
        <v>0</v>
      </c>
      <c r="Q110" s="230">
        <v>0</v>
      </c>
      <c r="R110" s="230">
        <f>Q110*H110</f>
        <v>0</v>
      </c>
      <c r="S110" s="230">
        <v>0</v>
      </c>
      <c r="T110" s="231">
        <f>S110*H110</f>
        <v>0</v>
      </c>
      <c r="AR110" s="24" t="s">
        <v>584</v>
      </c>
      <c r="AT110" s="24" t="s">
        <v>166</v>
      </c>
      <c r="AU110" s="24" t="s">
        <v>83</v>
      </c>
      <c r="AY110" s="24" t="s">
        <v>163</v>
      </c>
      <c r="BE110" s="232">
        <f>IF(N110="základní",J110,0)</f>
        <v>0</v>
      </c>
      <c r="BF110" s="232">
        <f>IF(N110="snížená",J110,0)</f>
        <v>0</v>
      </c>
      <c r="BG110" s="232">
        <f>IF(N110="zákl. přenesená",J110,0)</f>
        <v>0</v>
      </c>
      <c r="BH110" s="232">
        <f>IF(N110="sníž. přenesená",J110,0)</f>
        <v>0</v>
      </c>
      <c r="BI110" s="232">
        <f>IF(N110="nulová",J110,0)</f>
        <v>0</v>
      </c>
      <c r="BJ110" s="24" t="s">
        <v>24</v>
      </c>
      <c r="BK110" s="232">
        <f>ROUND(I110*H110,2)</f>
        <v>0</v>
      </c>
      <c r="BL110" s="24" t="s">
        <v>584</v>
      </c>
      <c r="BM110" s="24" t="s">
        <v>1984</v>
      </c>
    </row>
    <row r="111" s="1" customFormat="1" ht="25.5" customHeight="1">
      <c r="B111" s="46"/>
      <c r="C111" s="221" t="s">
        <v>343</v>
      </c>
      <c r="D111" s="221" t="s">
        <v>166</v>
      </c>
      <c r="E111" s="222" t="s">
        <v>1985</v>
      </c>
      <c r="F111" s="223" t="s">
        <v>1986</v>
      </c>
      <c r="G111" s="224" t="s">
        <v>261</v>
      </c>
      <c r="H111" s="225">
        <v>44</v>
      </c>
      <c r="I111" s="226"/>
      <c r="J111" s="227">
        <f>ROUND(I111*H111,2)</f>
        <v>0</v>
      </c>
      <c r="K111" s="223" t="s">
        <v>232</v>
      </c>
      <c r="L111" s="72"/>
      <c r="M111" s="228" t="s">
        <v>22</v>
      </c>
      <c r="N111" s="255" t="s">
        <v>45</v>
      </c>
      <c r="O111" s="256"/>
      <c r="P111" s="257">
        <f>O111*H111</f>
        <v>0</v>
      </c>
      <c r="Q111" s="257">
        <v>0</v>
      </c>
      <c r="R111" s="257">
        <f>Q111*H111</f>
        <v>0</v>
      </c>
      <c r="S111" s="257">
        <v>0</v>
      </c>
      <c r="T111" s="258">
        <f>S111*H111</f>
        <v>0</v>
      </c>
      <c r="AR111" s="24" t="s">
        <v>584</v>
      </c>
      <c r="AT111" s="24" t="s">
        <v>166</v>
      </c>
      <c r="AU111" s="24" t="s">
        <v>83</v>
      </c>
      <c r="AY111" s="24" t="s">
        <v>163</v>
      </c>
      <c r="BE111" s="232">
        <f>IF(N111="základní",J111,0)</f>
        <v>0</v>
      </c>
      <c r="BF111" s="232">
        <f>IF(N111="snížená",J111,0)</f>
        <v>0</v>
      </c>
      <c r="BG111" s="232">
        <f>IF(N111="zákl. přenesená",J111,0)</f>
        <v>0</v>
      </c>
      <c r="BH111" s="232">
        <f>IF(N111="sníž. přenesená",J111,0)</f>
        <v>0</v>
      </c>
      <c r="BI111" s="232">
        <f>IF(N111="nulová",J111,0)</f>
        <v>0</v>
      </c>
      <c r="BJ111" s="24" t="s">
        <v>24</v>
      </c>
      <c r="BK111" s="232">
        <f>ROUND(I111*H111,2)</f>
        <v>0</v>
      </c>
      <c r="BL111" s="24" t="s">
        <v>584</v>
      </c>
      <c r="BM111" s="24" t="s">
        <v>1987</v>
      </c>
    </row>
    <row r="112" s="1" customFormat="1" ht="6.96" customHeight="1">
      <c r="B112" s="67"/>
      <c r="C112" s="68"/>
      <c r="D112" s="68"/>
      <c r="E112" s="68"/>
      <c r="F112" s="68"/>
      <c r="G112" s="68"/>
      <c r="H112" s="68"/>
      <c r="I112" s="166"/>
      <c r="J112" s="68"/>
      <c r="K112" s="68"/>
      <c r="L112" s="72"/>
    </row>
  </sheetData>
  <sheetProtection sheet="1" autoFilter="0" formatColumns="0" formatRows="0" objects="1" scenarios="1" spinCount="100000" saltValue="5O+iFYg7F7fxUBz9jaWn3BNIuWp6/1EpiyKGdsT599z79FiW6tMBI13r+fOLqpIKzOrtH2/Mx+PgQRiSM+JiqA==" hashValue="xxFOnF79LlySze1SNvO4ENLiYN+tjkdCryxbJwF3SH+//Da0BtTY6jzKkDVM8A4LfCcXtiozCPdeC0blN4uD3Q==" algorithmName="SHA-512" password="CC35"/>
  <autoFilter ref="C78:K111"/>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127</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1988</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ROUND(J85,2)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ROUND(SUM(BE85:BE147), 2)</f>
        <v>0</v>
      </c>
      <c r="G30" s="47"/>
      <c r="H30" s="47"/>
      <c r="I30" s="158">
        <v>0.20999999999999999</v>
      </c>
      <c r="J30" s="157">
        <f>ROUND(ROUND((SUM(BE85:BE147)), 2)*I30, 2)</f>
        <v>0</v>
      </c>
      <c r="K30" s="51"/>
    </row>
    <row r="31" s="1" customFormat="1" ht="14.4" customHeight="1">
      <c r="B31" s="46"/>
      <c r="C31" s="47"/>
      <c r="D31" s="47"/>
      <c r="E31" s="55" t="s">
        <v>46</v>
      </c>
      <c r="F31" s="157">
        <f>ROUND(SUM(BF85:BF147), 2)</f>
        <v>0</v>
      </c>
      <c r="G31" s="47"/>
      <c r="H31" s="47"/>
      <c r="I31" s="158">
        <v>0.14999999999999999</v>
      </c>
      <c r="J31" s="157">
        <f>ROUND(ROUND((SUM(BF85:BF147)), 2)*I31, 2)</f>
        <v>0</v>
      </c>
      <c r="K31" s="51"/>
    </row>
    <row r="32" hidden="1" s="1" customFormat="1" ht="14.4" customHeight="1">
      <c r="B32" s="46"/>
      <c r="C32" s="47"/>
      <c r="D32" s="47"/>
      <c r="E32" s="55" t="s">
        <v>47</v>
      </c>
      <c r="F32" s="157">
        <f>ROUND(SUM(BG85:BG147), 2)</f>
        <v>0</v>
      </c>
      <c r="G32" s="47"/>
      <c r="H32" s="47"/>
      <c r="I32" s="158">
        <v>0.20999999999999999</v>
      </c>
      <c r="J32" s="157">
        <v>0</v>
      </c>
      <c r="K32" s="51"/>
    </row>
    <row r="33" hidden="1" s="1" customFormat="1" ht="14.4" customHeight="1">
      <c r="B33" s="46"/>
      <c r="C33" s="47"/>
      <c r="D33" s="47"/>
      <c r="E33" s="55" t="s">
        <v>48</v>
      </c>
      <c r="F33" s="157">
        <f>ROUND(SUM(BH85:BH147), 2)</f>
        <v>0</v>
      </c>
      <c r="G33" s="47"/>
      <c r="H33" s="47"/>
      <c r="I33" s="158">
        <v>0.14999999999999999</v>
      </c>
      <c r="J33" s="157">
        <v>0</v>
      </c>
      <c r="K33" s="51"/>
    </row>
    <row r="34" hidden="1" s="1" customFormat="1" ht="14.4" customHeight="1">
      <c r="B34" s="46"/>
      <c r="C34" s="47"/>
      <c r="D34" s="47"/>
      <c r="E34" s="55" t="s">
        <v>49</v>
      </c>
      <c r="F34" s="157">
        <f>ROUND(SUM(BI85:BI147),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501 - Přeložky NTL plynovodních přípojek</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J85</f>
        <v>0</v>
      </c>
      <c r="K56" s="51"/>
      <c r="AU56" s="24" t="s">
        <v>140</v>
      </c>
    </row>
    <row r="57" s="7" customFormat="1" ht="24.96" customHeight="1">
      <c r="B57" s="177"/>
      <c r="C57" s="178"/>
      <c r="D57" s="179" t="s">
        <v>219</v>
      </c>
      <c r="E57" s="180"/>
      <c r="F57" s="180"/>
      <c r="G57" s="180"/>
      <c r="H57" s="180"/>
      <c r="I57" s="181"/>
      <c r="J57" s="182">
        <f>J86</f>
        <v>0</v>
      </c>
      <c r="K57" s="183"/>
    </row>
    <row r="58" s="8" customFormat="1" ht="19.92" customHeight="1">
      <c r="B58" s="184"/>
      <c r="C58" s="185"/>
      <c r="D58" s="186" t="s">
        <v>220</v>
      </c>
      <c r="E58" s="187"/>
      <c r="F58" s="187"/>
      <c r="G58" s="187"/>
      <c r="H58" s="187"/>
      <c r="I58" s="188"/>
      <c r="J58" s="189">
        <f>J87</f>
        <v>0</v>
      </c>
      <c r="K58" s="190"/>
    </row>
    <row r="59" s="8" customFormat="1" ht="19.92" customHeight="1">
      <c r="B59" s="184"/>
      <c r="C59" s="185"/>
      <c r="D59" s="186" t="s">
        <v>847</v>
      </c>
      <c r="E59" s="187"/>
      <c r="F59" s="187"/>
      <c r="G59" s="187"/>
      <c r="H59" s="187"/>
      <c r="I59" s="188"/>
      <c r="J59" s="189">
        <f>J113</f>
        <v>0</v>
      </c>
      <c r="K59" s="190"/>
    </row>
    <row r="60" s="8" customFormat="1" ht="19.92" customHeight="1">
      <c r="B60" s="184"/>
      <c r="C60" s="185"/>
      <c r="D60" s="186" t="s">
        <v>224</v>
      </c>
      <c r="E60" s="187"/>
      <c r="F60" s="187"/>
      <c r="G60" s="187"/>
      <c r="H60" s="187"/>
      <c r="I60" s="188"/>
      <c r="J60" s="189">
        <f>J116</f>
        <v>0</v>
      </c>
      <c r="K60" s="190"/>
    </row>
    <row r="61" s="8" customFormat="1" ht="19.92" customHeight="1">
      <c r="B61" s="184"/>
      <c r="C61" s="185"/>
      <c r="D61" s="186" t="s">
        <v>225</v>
      </c>
      <c r="E61" s="187"/>
      <c r="F61" s="187"/>
      <c r="G61" s="187"/>
      <c r="H61" s="187"/>
      <c r="I61" s="188"/>
      <c r="J61" s="189">
        <f>J124</f>
        <v>0</v>
      </c>
      <c r="K61" s="190"/>
    </row>
    <row r="62" s="7" customFormat="1" ht="24.96" customHeight="1">
      <c r="B62" s="177"/>
      <c r="C62" s="178"/>
      <c r="D62" s="179" t="s">
        <v>1604</v>
      </c>
      <c r="E62" s="180"/>
      <c r="F62" s="180"/>
      <c r="G62" s="180"/>
      <c r="H62" s="180"/>
      <c r="I62" s="181"/>
      <c r="J62" s="182">
        <f>J126</f>
        <v>0</v>
      </c>
      <c r="K62" s="183"/>
    </row>
    <row r="63" s="8" customFormat="1" ht="19.92" customHeight="1">
      <c r="B63" s="184"/>
      <c r="C63" s="185"/>
      <c r="D63" s="186" t="s">
        <v>1605</v>
      </c>
      <c r="E63" s="187"/>
      <c r="F63" s="187"/>
      <c r="G63" s="187"/>
      <c r="H63" s="187"/>
      <c r="I63" s="188"/>
      <c r="J63" s="189">
        <f>J127</f>
        <v>0</v>
      </c>
      <c r="K63" s="190"/>
    </row>
    <row r="64" s="7" customFormat="1" ht="24.96" customHeight="1">
      <c r="B64" s="177"/>
      <c r="C64" s="178"/>
      <c r="D64" s="179" t="s">
        <v>141</v>
      </c>
      <c r="E64" s="180"/>
      <c r="F64" s="180"/>
      <c r="G64" s="180"/>
      <c r="H64" s="180"/>
      <c r="I64" s="181"/>
      <c r="J64" s="182">
        <f>J144</f>
        <v>0</v>
      </c>
      <c r="K64" s="183"/>
    </row>
    <row r="65" s="8" customFormat="1" ht="19.92" customHeight="1">
      <c r="B65" s="184"/>
      <c r="C65" s="185"/>
      <c r="D65" s="186" t="s">
        <v>144</v>
      </c>
      <c r="E65" s="187"/>
      <c r="F65" s="187"/>
      <c r="G65" s="187"/>
      <c r="H65" s="187"/>
      <c r="I65" s="188"/>
      <c r="J65" s="189">
        <f>J145</f>
        <v>0</v>
      </c>
      <c r="K65" s="190"/>
    </row>
    <row r="66" s="1" customFormat="1" ht="21.84" customHeight="1">
      <c r="B66" s="46"/>
      <c r="C66" s="47"/>
      <c r="D66" s="47"/>
      <c r="E66" s="47"/>
      <c r="F66" s="47"/>
      <c r="G66" s="47"/>
      <c r="H66" s="47"/>
      <c r="I66" s="144"/>
      <c r="J66" s="47"/>
      <c r="K66" s="51"/>
    </row>
    <row r="67" s="1" customFormat="1" ht="6.96" customHeight="1">
      <c r="B67" s="67"/>
      <c r="C67" s="68"/>
      <c r="D67" s="68"/>
      <c r="E67" s="68"/>
      <c r="F67" s="68"/>
      <c r="G67" s="68"/>
      <c r="H67" s="68"/>
      <c r="I67" s="166"/>
      <c r="J67" s="68"/>
      <c r="K67" s="69"/>
    </row>
    <row r="71" s="1" customFormat="1" ht="6.96" customHeight="1">
      <c r="B71" s="70"/>
      <c r="C71" s="71"/>
      <c r="D71" s="71"/>
      <c r="E71" s="71"/>
      <c r="F71" s="71"/>
      <c r="G71" s="71"/>
      <c r="H71" s="71"/>
      <c r="I71" s="169"/>
      <c r="J71" s="71"/>
      <c r="K71" s="71"/>
      <c r="L71" s="72"/>
    </row>
    <row r="72" s="1" customFormat="1" ht="36.96" customHeight="1">
      <c r="B72" s="46"/>
      <c r="C72" s="73" t="s">
        <v>146</v>
      </c>
      <c r="D72" s="74"/>
      <c r="E72" s="74"/>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4.4" customHeight="1">
      <c r="B74" s="46"/>
      <c r="C74" s="76" t="s">
        <v>18</v>
      </c>
      <c r="D74" s="74"/>
      <c r="E74" s="74"/>
      <c r="F74" s="74"/>
      <c r="G74" s="74"/>
      <c r="H74" s="74"/>
      <c r="I74" s="191"/>
      <c r="J74" s="74"/>
      <c r="K74" s="74"/>
      <c r="L74" s="72"/>
    </row>
    <row r="75" s="1" customFormat="1" ht="16.5" customHeight="1">
      <c r="B75" s="46"/>
      <c r="C75" s="74"/>
      <c r="D75" s="74"/>
      <c r="E75" s="192" t="str">
        <f>E7</f>
        <v>II/118 Kladno - Středočeský kraj</v>
      </c>
      <c r="F75" s="76"/>
      <c r="G75" s="76"/>
      <c r="H75" s="76"/>
      <c r="I75" s="191"/>
      <c r="J75" s="74"/>
      <c r="K75" s="74"/>
      <c r="L75" s="72"/>
    </row>
    <row r="76" s="1" customFormat="1" ht="14.4" customHeight="1">
      <c r="B76" s="46"/>
      <c r="C76" s="76" t="s">
        <v>134</v>
      </c>
      <c r="D76" s="74"/>
      <c r="E76" s="74"/>
      <c r="F76" s="74"/>
      <c r="G76" s="74"/>
      <c r="H76" s="74"/>
      <c r="I76" s="191"/>
      <c r="J76" s="74"/>
      <c r="K76" s="74"/>
      <c r="L76" s="72"/>
    </row>
    <row r="77" s="1" customFormat="1" ht="17.25" customHeight="1">
      <c r="B77" s="46"/>
      <c r="C77" s="74"/>
      <c r="D77" s="74"/>
      <c r="E77" s="82" t="str">
        <f>E9</f>
        <v>SO 501 - Přeložky NTL plynovodních přípojek</v>
      </c>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8" customHeight="1">
      <c r="B79" s="46"/>
      <c r="C79" s="76" t="s">
        <v>25</v>
      </c>
      <c r="D79" s="74"/>
      <c r="E79" s="74"/>
      <c r="F79" s="193" t="str">
        <f>F12</f>
        <v xml:space="preserve"> </v>
      </c>
      <c r="G79" s="74"/>
      <c r="H79" s="74"/>
      <c r="I79" s="194" t="s">
        <v>27</v>
      </c>
      <c r="J79" s="85" t="str">
        <f>IF(J12="","",J12)</f>
        <v>05.09.2016</v>
      </c>
      <c r="K79" s="74"/>
      <c r="L79" s="72"/>
    </row>
    <row r="80" s="1" customFormat="1" ht="6.96" customHeight="1">
      <c r="B80" s="46"/>
      <c r="C80" s="74"/>
      <c r="D80" s="74"/>
      <c r="E80" s="74"/>
      <c r="F80" s="74"/>
      <c r="G80" s="74"/>
      <c r="H80" s="74"/>
      <c r="I80" s="191"/>
      <c r="J80" s="74"/>
      <c r="K80" s="74"/>
      <c r="L80" s="72"/>
    </row>
    <row r="81" s="1" customFormat="1">
      <c r="B81" s="46"/>
      <c r="C81" s="76" t="s">
        <v>31</v>
      </c>
      <c r="D81" s="74"/>
      <c r="E81" s="74"/>
      <c r="F81" s="193" t="str">
        <f>E15</f>
        <v xml:space="preserve"> </v>
      </c>
      <c r="G81" s="74"/>
      <c r="H81" s="74"/>
      <c r="I81" s="194" t="s">
        <v>36</v>
      </c>
      <c r="J81" s="193" t="str">
        <f>E21</f>
        <v xml:space="preserve"> </v>
      </c>
      <c r="K81" s="74"/>
      <c r="L81" s="72"/>
    </row>
    <row r="82" s="1" customFormat="1" ht="14.4" customHeight="1">
      <c r="B82" s="46"/>
      <c r="C82" s="76" t="s">
        <v>34</v>
      </c>
      <c r="D82" s="74"/>
      <c r="E82" s="74"/>
      <c r="F82" s="193" t="str">
        <f>IF(E18="","",E18)</f>
        <v/>
      </c>
      <c r="G82" s="74"/>
      <c r="H82" s="74"/>
      <c r="I82" s="191"/>
      <c r="J82" s="74"/>
      <c r="K82" s="74"/>
      <c r="L82" s="72"/>
    </row>
    <row r="83" s="1" customFormat="1" ht="10.32" customHeight="1">
      <c r="B83" s="46"/>
      <c r="C83" s="74"/>
      <c r="D83" s="74"/>
      <c r="E83" s="74"/>
      <c r="F83" s="74"/>
      <c r="G83" s="74"/>
      <c r="H83" s="74"/>
      <c r="I83" s="191"/>
      <c r="J83" s="74"/>
      <c r="K83" s="74"/>
      <c r="L83" s="72"/>
    </row>
    <row r="84" s="9" customFormat="1" ht="29.28" customHeight="1">
      <c r="B84" s="195"/>
      <c r="C84" s="196" t="s">
        <v>147</v>
      </c>
      <c r="D84" s="197" t="s">
        <v>59</v>
      </c>
      <c r="E84" s="197" t="s">
        <v>55</v>
      </c>
      <c r="F84" s="197" t="s">
        <v>148</v>
      </c>
      <c r="G84" s="197" t="s">
        <v>149</v>
      </c>
      <c r="H84" s="197" t="s">
        <v>150</v>
      </c>
      <c r="I84" s="198" t="s">
        <v>151</v>
      </c>
      <c r="J84" s="197" t="s">
        <v>138</v>
      </c>
      <c r="K84" s="199" t="s">
        <v>152</v>
      </c>
      <c r="L84" s="200"/>
      <c r="M84" s="102" t="s">
        <v>153</v>
      </c>
      <c r="N84" s="103" t="s">
        <v>44</v>
      </c>
      <c r="O84" s="103" t="s">
        <v>154</v>
      </c>
      <c r="P84" s="103" t="s">
        <v>155</v>
      </c>
      <c r="Q84" s="103" t="s">
        <v>156</v>
      </c>
      <c r="R84" s="103" t="s">
        <v>157</v>
      </c>
      <c r="S84" s="103" t="s">
        <v>158</v>
      </c>
      <c r="T84" s="104" t="s">
        <v>159</v>
      </c>
    </row>
    <row r="85" s="1" customFormat="1" ht="29.28" customHeight="1">
      <c r="B85" s="46"/>
      <c r="C85" s="108" t="s">
        <v>139</v>
      </c>
      <c r="D85" s="74"/>
      <c r="E85" s="74"/>
      <c r="F85" s="74"/>
      <c r="G85" s="74"/>
      <c r="H85" s="74"/>
      <c r="I85" s="191"/>
      <c r="J85" s="201">
        <f>BK85</f>
        <v>0</v>
      </c>
      <c r="K85" s="74"/>
      <c r="L85" s="72"/>
      <c r="M85" s="105"/>
      <c r="N85" s="106"/>
      <c r="O85" s="106"/>
      <c r="P85" s="202">
        <f>P86+P126+P144</f>
        <v>0</v>
      </c>
      <c r="Q85" s="106"/>
      <c r="R85" s="202">
        <f>R86+R126+R144</f>
        <v>0.20757880000000001</v>
      </c>
      <c r="S85" s="106"/>
      <c r="T85" s="203">
        <f>T86+T126+T144</f>
        <v>0.221</v>
      </c>
      <c r="AT85" s="24" t="s">
        <v>73</v>
      </c>
      <c r="AU85" s="24" t="s">
        <v>140</v>
      </c>
      <c r="BK85" s="204">
        <f>BK86+BK126+BK144</f>
        <v>0</v>
      </c>
    </row>
    <row r="86" s="10" customFormat="1" ht="37.44" customHeight="1">
      <c r="B86" s="205"/>
      <c r="C86" s="206"/>
      <c r="D86" s="207" t="s">
        <v>73</v>
      </c>
      <c r="E86" s="208" t="s">
        <v>226</v>
      </c>
      <c r="F86" s="208" t="s">
        <v>227</v>
      </c>
      <c r="G86" s="206"/>
      <c r="H86" s="206"/>
      <c r="I86" s="209"/>
      <c r="J86" s="210">
        <f>BK86</f>
        <v>0</v>
      </c>
      <c r="K86" s="206"/>
      <c r="L86" s="211"/>
      <c r="M86" s="212"/>
      <c r="N86" s="213"/>
      <c r="O86" s="213"/>
      <c r="P86" s="214">
        <f>P87+P113+P116+P124</f>
        <v>0</v>
      </c>
      <c r="Q86" s="213"/>
      <c r="R86" s="214">
        <f>R87+R113+R116+R124</f>
        <v>0.15220800000000001</v>
      </c>
      <c r="S86" s="213"/>
      <c r="T86" s="215">
        <f>T87+T113+T116+T124</f>
        <v>0</v>
      </c>
      <c r="AR86" s="216" t="s">
        <v>24</v>
      </c>
      <c r="AT86" s="217" t="s">
        <v>73</v>
      </c>
      <c r="AU86" s="217" t="s">
        <v>74</v>
      </c>
      <c r="AY86" s="216" t="s">
        <v>163</v>
      </c>
      <c r="BK86" s="218">
        <f>BK87+BK113+BK116+BK124</f>
        <v>0</v>
      </c>
    </row>
    <row r="87" s="10" customFormat="1" ht="19.92" customHeight="1">
      <c r="B87" s="205"/>
      <c r="C87" s="206"/>
      <c r="D87" s="207" t="s">
        <v>73</v>
      </c>
      <c r="E87" s="219" t="s">
        <v>24</v>
      </c>
      <c r="F87" s="219" t="s">
        <v>228</v>
      </c>
      <c r="G87" s="206"/>
      <c r="H87" s="206"/>
      <c r="I87" s="209"/>
      <c r="J87" s="220">
        <f>BK87</f>
        <v>0</v>
      </c>
      <c r="K87" s="206"/>
      <c r="L87" s="211"/>
      <c r="M87" s="212"/>
      <c r="N87" s="213"/>
      <c r="O87" s="213"/>
      <c r="P87" s="214">
        <f>SUM(P88:P112)</f>
        <v>0</v>
      </c>
      <c r="Q87" s="213"/>
      <c r="R87" s="214">
        <f>SUM(R88:R112)</f>
        <v>0.15220800000000001</v>
      </c>
      <c r="S87" s="213"/>
      <c r="T87" s="215">
        <f>SUM(T88:T112)</f>
        <v>0</v>
      </c>
      <c r="AR87" s="216" t="s">
        <v>24</v>
      </c>
      <c r="AT87" s="217" t="s">
        <v>73</v>
      </c>
      <c r="AU87" s="217" t="s">
        <v>24</v>
      </c>
      <c r="AY87" s="216" t="s">
        <v>163</v>
      </c>
      <c r="BK87" s="218">
        <f>SUM(BK88:BK112)</f>
        <v>0</v>
      </c>
    </row>
    <row r="88" s="1" customFormat="1" ht="25.5" customHeight="1">
      <c r="B88" s="46"/>
      <c r="C88" s="221" t="s">
        <v>24</v>
      </c>
      <c r="D88" s="221" t="s">
        <v>166</v>
      </c>
      <c r="E88" s="222" t="s">
        <v>889</v>
      </c>
      <c r="F88" s="223" t="s">
        <v>890</v>
      </c>
      <c r="G88" s="224" t="s">
        <v>273</v>
      </c>
      <c r="H88" s="225">
        <v>72.480000000000004</v>
      </c>
      <c r="I88" s="226"/>
      <c r="J88" s="227">
        <f>ROUND(I88*H88,2)</f>
        <v>0</v>
      </c>
      <c r="K88" s="223" t="s">
        <v>232</v>
      </c>
      <c r="L88" s="72"/>
      <c r="M88" s="228" t="s">
        <v>22</v>
      </c>
      <c r="N88" s="229" t="s">
        <v>45</v>
      </c>
      <c r="O88" s="47"/>
      <c r="P88" s="230">
        <f>O88*H88</f>
        <v>0</v>
      </c>
      <c r="Q88" s="230">
        <v>0</v>
      </c>
      <c r="R88" s="230">
        <f>Q88*H88</f>
        <v>0</v>
      </c>
      <c r="S88" s="230">
        <v>0</v>
      </c>
      <c r="T88" s="231">
        <f>S88*H88</f>
        <v>0</v>
      </c>
      <c r="AR88" s="24" t="s">
        <v>183</v>
      </c>
      <c r="AT88" s="24" t="s">
        <v>166</v>
      </c>
      <c r="AU88" s="24" t="s">
        <v>83</v>
      </c>
      <c r="AY88" s="24" t="s">
        <v>163</v>
      </c>
      <c r="BE88" s="232">
        <f>IF(N88="základní",J88,0)</f>
        <v>0</v>
      </c>
      <c r="BF88" s="232">
        <f>IF(N88="snížená",J88,0)</f>
        <v>0</v>
      </c>
      <c r="BG88" s="232">
        <f>IF(N88="zákl. přenesená",J88,0)</f>
        <v>0</v>
      </c>
      <c r="BH88" s="232">
        <f>IF(N88="sníž. přenesená",J88,0)</f>
        <v>0</v>
      </c>
      <c r="BI88" s="232">
        <f>IF(N88="nulová",J88,0)</f>
        <v>0</v>
      </c>
      <c r="BJ88" s="24" t="s">
        <v>24</v>
      </c>
      <c r="BK88" s="232">
        <f>ROUND(I88*H88,2)</f>
        <v>0</v>
      </c>
      <c r="BL88" s="24" t="s">
        <v>183</v>
      </c>
      <c r="BM88" s="24" t="s">
        <v>1989</v>
      </c>
    </row>
    <row r="89" s="1" customFormat="1">
      <c r="B89" s="46"/>
      <c r="C89" s="74"/>
      <c r="D89" s="235" t="s">
        <v>234</v>
      </c>
      <c r="E89" s="74"/>
      <c r="F89" s="259" t="s">
        <v>892</v>
      </c>
      <c r="G89" s="74"/>
      <c r="H89" s="74"/>
      <c r="I89" s="191"/>
      <c r="J89" s="74"/>
      <c r="K89" s="74"/>
      <c r="L89" s="72"/>
      <c r="M89" s="260"/>
      <c r="N89" s="47"/>
      <c r="O89" s="47"/>
      <c r="P89" s="47"/>
      <c r="Q89" s="47"/>
      <c r="R89" s="47"/>
      <c r="S89" s="47"/>
      <c r="T89" s="95"/>
      <c r="AT89" s="24" t="s">
        <v>234</v>
      </c>
      <c r="AU89" s="24" t="s">
        <v>83</v>
      </c>
    </row>
    <row r="90" s="1" customFormat="1" ht="38.25" customHeight="1">
      <c r="B90" s="46"/>
      <c r="C90" s="221" t="s">
        <v>83</v>
      </c>
      <c r="D90" s="221" t="s">
        <v>166</v>
      </c>
      <c r="E90" s="222" t="s">
        <v>1319</v>
      </c>
      <c r="F90" s="223" t="s">
        <v>1320</v>
      </c>
      <c r="G90" s="224" t="s">
        <v>273</v>
      </c>
      <c r="H90" s="225">
        <v>36.240000000000002</v>
      </c>
      <c r="I90" s="226"/>
      <c r="J90" s="227">
        <f>ROUND(I90*H90,2)</f>
        <v>0</v>
      </c>
      <c r="K90" s="223" t="s">
        <v>232</v>
      </c>
      <c r="L90" s="72"/>
      <c r="M90" s="228" t="s">
        <v>22</v>
      </c>
      <c r="N90" s="229" t="s">
        <v>45</v>
      </c>
      <c r="O90" s="47"/>
      <c r="P90" s="230">
        <f>O90*H90</f>
        <v>0</v>
      </c>
      <c r="Q90" s="230">
        <v>0</v>
      </c>
      <c r="R90" s="230">
        <f>Q90*H90</f>
        <v>0</v>
      </c>
      <c r="S90" s="230">
        <v>0</v>
      </c>
      <c r="T90" s="231">
        <f>S90*H90</f>
        <v>0</v>
      </c>
      <c r="AR90" s="24" t="s">
        <v>183</v>
      </c>
      <c r="AT90" s="24" t="s">
        <v>166</v>
      </c>
      <c r="AU90" s="24" t="s">
        <v>83</v>
      </c>
      <c r="AY90" s="24" t="s">
        <v>163</v>
      </c>
      <c r="BE90" s="232">
        <f>IF(N90="základní",J90,0)</f>
        <v>0</v>
      </c>
      <c r="BF90" s="232">
        <f>IF(N90="snížená",J90,0)</f>
        <v>0</v>
      </c>
      <c r="BG90" s="232">
        <f>IF(N90="zákl. přenesená",J90,0)</f>
        <v>0</v>
      </c>
      <c r="BH90" s="232">
        <f>IF(N90="sníž. přenesená",J90,0)</f>
        <v>0</v>
      </c>
      <c r="BI90" s="232">
        <f>IF(N90="nulová",J90,0)</f>
        <v>0</v>
      </c>
      <c r="BJ90" s="24" t="s">
        <v>24</v>
      </c>
      <c r="BK90" s="232">
        <f>ROUND(I90*H90,2)</f>
        <v>0</v>
      </c>
      <c r="BL90" s="24" t="s">
        <v>183</v>
      </c>
      <c r="BM90" s="24" t="s">
        <v>1990</v>
      </c>
    </row>
    <row r="91" s="1" customFormat="1">
      <c r="B91" s="46"/>
      <c r="C91" s="74"/>
      <c r="D91" s="235" t="s">
        <v>234</v>
      </c>
      <c r="E91" s="74"/>
      <c r="F91" s="259" t="s">
        <v>892</v>
      </c>
      <c r="G91" s="74"/>
      <c r="H91" s="74"/>
      <c r="I91" s="191"/>
      <c r="J91" s="74"/>
      <c r="K91" s="74"/>
      <c r="L91" s="72"/>
      <c r="M91" s="260"/>
      <c r="N91" s="47"/>
      <c r="O91" s="47"/>
      <c r="P91" s="47"/>
      <c r="Q91" s="47"/>
      <c r="R91" s="47"/>
      <c r="S91" s="47"/>
      <c r="T91" s="95"/>
      <c r="AT91" s="24" t="s">
        <v>234</v>
      </c>
      <c r="AU91" s="24" t="s">
        <v>83</v>
      </c>
    </row>
    <row r="92" s="11" customFormat="1">
      <c r="B92" s="233"/>
      <c r="C92" s="234"/>
      <c r="D92" s="235" t="s">
        <v>173</v>
      </c>
      <c r="E92" s="234"/>
      <c r="F92" s="237" t="s">
        <v>1991</v>
      </c>
      <c r="G92" s="234"/>
      <c r="H92" s="238">
        <v>36.240000000000002</v>
      </c>
      <c r="I92" s="239"/>
      <c r="J92" s="234"/>
      <c r="K92" s="234"/>
      <c r="L92" s="240"/>
      <c r="M92" s="241"/>
      <c r="N92" s="242"/>
      <c r="O92" s="242"/>
      <c r="P92" s="242"/>
      <c r="Q92" s="242"/>
      <c r="R92" s="242"/>
      <c r="S92" s="242"/>
      <c r="T92" s="243"/>
      <c r="AT92" s="244" t="s">
        <v>173</v>
      </c>
      <c r="AU92" s="244" t="s">
        <v>83</v>
      </c>
      <c r="AV92" s="11" t="s">
        <v>83</v>
      </c>
      <c r="AW92" s="11" t="s">
        <v>6</v>
      </c>
      <c r="AX92" s="11" t="s">
        <v>24</v>
      </c>
      <c r="AY92" s="244" t="s">
        <v>163</v>
      </c>
    </row>
    <row r="93" s="1" customFormat="1" ht="25.5" customHeight="1">
      <c r="B93" s="46"/>
      <c r="C93" s="221" t="s">
        <v>178</v>
      </c>
      <c r="D93" s="221" t="s">
        <v>166</v>
      </c>
      <c r="E93" s="222" t="s">
        <v>1610</v>
      </c>
      <c r="F93" s="223" t="s">
        <v>1611</v>
      </c>
      <c r="G93" s="224" t="s">
        <v>231</v>
      </c>
      <c r="H93" s="225">
        <v>181.19999999999999</v>
      </c>
      <c r="I93" s="226"/>
      <c r="J93" s="227">
        <f>ROUND(I93*H93,2)</f>
        <v>0</v>
      </c>
      <c r="K93" s="223" t="s">
        <v>232</v>
      </c>
      <c r="L93" s="72"/>
      <c r="M93" s="228" t="s">
        <v>22</v>
      </c>
      <c r="N93" s="229" t="s">
        <v>45</v>
      </c>
      <c r="O93" s="47"/>
      <c r="P93" s="230">
        <f>O93*H93</f>
        <v>0</v>
      </c>
      <c r="Q93" s="230">
        <v>0.00084000000000000003</v>
      </c>
      <c r="R93" s="230">
        <f>Q93*H93</f>
        <v>0.15220800000000001</v>
      </c>
      <c r="S93" s="230">
        <v>0</v>
      </c>
      <c r="T93" s="231">
        <f>S93*H93</f>
        <v>0</v>
      </c>
      <c r="AR93" s="24" t="s">
        <v>183</v>
      </c>
      <c r="AT93" s="24" t="s">
        <v>166</v>
      </c>
      <c r="AU93" s="24" t="s">
        <v>83</v>
      </c>
      <c r="AY93" s="24" t="s">
        <v>163</v>
      </c>
      <c r="BE93" s="232">
        <f>IF(N93="základní",J93,0)</f>
        <v>0</v>
      </c>
      <c r="BF93" s="232">
        <f>IF(N93="snížená",J93,0)</f>
        <v>0</v>
      </c>
      <c r="BG93" s="232">
        <f>IF(N93="zákl. přenesená",J93,0)</f>
        <v>0</v>
      </c>
      <c r="BH93" s="232">
        <f>IF(N93="sníž. přenesená",J93,0)</f>
        <v>0</v>
      </c>
      <c r="BI93" s="232">
        <f>IF(N93="nulová",J93,0)</f>
        <v>0</v>
      </c>
      <c r="BJ93" s="24" t="s">
        <v>24</v>
      </c>
      <c r="BK93" s="232">
        <f>ROUND(I93*H93,2)</f>
        <v>0</v>
      </c>
      <c r="BL93" s="24" t="s">
        <v>183</v>
      </c>
      <c r="BM93" s="24" t="s">
        <v>1992</v>
      </c>
    </row>
    <row r="94" s="1" customFormat="1">
      <c r="B94" s="46"/>
      <c r="C94" s="74"/>
      <c r="D94" s="235" t="s">
        <v>234</v>
      </c>
      <c r="E94" s="74"/>
      <c r="F94" s="259" t="s">
        <v>1326</v>
      </c>
      <c r="G94" s="74"/>
      <c r="H94" s="74"/>
      <c r="I94" s="191"/>
      <c r="J94" s="74"/>
      <c r="K94" s="74"/>
      <c r="L94" s="72"/>
      <c r="M94" s="260"/>
      <c r="N94" s="47"/>
      <c r="O94" s="47"/>
      <c r="P94" s="47"/>
      <c r="Q94" s="47"/>
      <c r="R94" s="47"/>
      <c r="S94" s="47"/>
      <c r="T94" s="95"/>
      <c r="AT94" s="24" t="s">
        <v>234</v>
      </c>
      <c r="AU94" s="24" t="s">
        <v>83</v>
      </c>
    </row>
    <row r="95" s="1" customFormat="1" ht="25.5" customHeight="1">
      <c r="B95" s="46"/>
      <c r="C95" s="221" t="s">
        <v>183</v>
      </c>
      <c r="D95" s="221" t="s">
        <v>166</v>
      </c>
      <c r="E95" s="222" t="s">
        <v>1614</v>
      </c>
      <c r="F95" s="223" t="s">
        <v>1615</v>
      </c>
      <c r="G95" s="224" t="s">
        <v>231</v>
      </c>
      <c r="H95" s="225">
        <v>181.19999999999999</v>
      </c>
      <c r="I95" s="226"/>
      <c r="J95" s="227">
        <f>ROUND(I95*H95,2)</f>
        <v>0</v>
      </c>
      <c r="K95" s="223" t="s">
        <v>232</v>
      </c>
      <c r="L95" s="72"/>
      <c r="M95" s="228" t="s">
        <v>22</v>
      </c>
      <c r="N95" s="229" t="s">
        <v>45</v>
      </c>
      <c r="O95" s="47"/>
      <c r="P95" s="230">
        <f>O95*H95</f>
        <v>0</v>
      </c>
      <c r="Q95" s="230">
        <v>0</v>
      </c>
      <c r="R95" s="230">
        <f>Q95*H95</f>
        <v>0</v>
      </c>
      <c r="S95" s="230">
        <v>0</v>
      </c>
      <c r="T95" s="231">
        <f>S95*H95</f>
        <v>0</v>
      </c>
      <c r="AR95" s="24" t="s">
        <v>183</v>
      </c>
      <c r="AT95" s="24" t="s">
        <v>166</v>
      </c>
      <c r="AU95" s="24" t="s">
        <v>83</v>
      </c>
      <c r="AY95" s="24" t="s">
        <v>163</v>
      </c>
      <c r="BE95" s="232">
        <f>IF(N95="základní",J95,0)</f>
        <v>0</v>
      </c>
      <c r="BF95" s="232">
        <f>IF(N95="snížená",J95,0)</f>
        <v>0</v>
      </c>
      <c r="BG95" s="232">
        <f>IF(N95="zákl. přenesená",J95,0)</f>
        <v>0</v>
      </c>
      <c r="BH95" s="232">
        <f>IF(N95="sníž. přenesená",J95,0)</f>
        <v>0</v>
      </c>
      <c r="BI95" s="232">
        <f>IF(N95="nulová",J95,0)</f>
        <v>0</v>
      </c>
      <c r="BJ95" s="24" t="s">
        <v>24</v>
      </c>
      <c r="BK95" s="232">
        <f>ROUND(I95*H95,2)</f>
        <v>0</v>
      </c>
      <c r="BL95" s="24" t="s">
        <v>183</v>
      </c>
      <c r="BM95" s="24" t="s">
        <v>1993</v>
      </c>
    </row>
    <row r="96" s="1" customFormat="1" ht="38.25" customHeight="1">
      <c r="B96" s="46"/>
      <c r="C96" s="221" t="s">
        <v>162</v>
      </c>
      <c r="D96" s="221" t="s">
        <v>166</v>
      </c>
      <c r="E96" s="222" t="s">
        <v>1330</v>
      </c>
      <c r="F96" s="223" t="s">
        <v>1331</v>
      </c>
      <c r="G96" s="224" t="s">
        <v>273</v>
      </c>
      <c r="H96" s="225">
        <v>72.480000000000004</v>
      </c>
      <c r="I96" s="226"/>
      <c r="J96" s="227">
        <f>ROUND(I96*H96,2)</f>
        <v>0</v>
      </c>
      <c r="K96" s="223" t="s">
        <v>232</v>
      </c>
      <c r="L96" s="72"/>
      <c r="M96" s="228" t="s">
        <v>22</v>
      </c>
      <c r="N96" s="229" t="s">
        <v>45</v>
      </c>
      <c r="O96" s="47"/>
      <c r="P96" s="230">
        <f>O96*H96</f>
        <v>0</v>
      </c>
      <c r="Q96" s="230">
        <v>0</v>
      </c>
      <c r="R96" s="230">
        <f>Q96*H96</f>
        <v>0</v>
      </c>
      <c r="S96" s="230">
        <v>0</v>
      </c>
      <c r="T96" s="231">
        <f>S96*H96</f>
        <v>0</v>
      </c>
      <c r="AR96" s="24" t="s">
        <v>183</v>
      </c>
      <c r="AT96" s="24" t="s">
        <v>166</v>
      </c>
      <c r="AU96" s="24" t="s">
        <v>83</v>
      </c>
      <c r="AY96" s="24" t="s">
        <v>163</v>
      </c>
      <c r="BE96" s="232">
        <f>IF(N96="základní",J96,0)</f>
        <v>0</v>
      </c>
      <c r="BF96" s="232">
        <f>IF(N96="snížená",J96,0)</f>
        <v>0</v>
      </c>
      <c r="BG96" s="232">
        <f>IF(N96="zákl. přenesená",J96,0)</f>
        <v>0</v>
      </c>
      <c r="BH96" s="232">
        <f>IF(N96="sníž. přenesená",J96,0)</f>
        <v>0</v>
      </c>
      <c r="BI96" s="232">
        <f>IF(N96="nulová",J96,0)</f>
        <v>0</v>
      </c>
      <c r="BJ96" s="24" t="s">
        <v>24</v>
      </c>
      <c r="BK96" s="232">
        <f>ROUND(I96*H96,2)</f>
        <v>0</v>
      </c>
      <c r="BL96" s="24" t="s">
        <v>183</v>
      </c>
      <c r="BM96" s="24" t="s">
        <v>1994</v>
      </c>
    </row>
    <row r="97" s="1" customFormat="1">
      <c r="B97" s="46"/>
      <c r="C97" s="74"/>
      <c r="D97" s="235" t="s">
        <v>234</v>
      </c>
      <c r="E97" s="74"/>
      <c r="F97" s="259" t="s">
        <v>1333</v>
      </c>
      <c r="G97" s="74"/>
      <c r="H97" s="74"/>
      <c r="I97" s="191"/>
      <c r="J97" s="74"/>
      <c r="K97" s="74"/>
      <c r="L97" s="72"/>
      <c r="M97" s="260"/>
      <c r="N97" s="47"/>
      <c r="O97" s="47"/>
      <c r="P97" s="47"/>
      <c r="Q97" s="47"/>
      <c r="R97" s="47"/>
      <c r="S97" s="47"/>
      <c r="T97" s="95"/>
      <c r="AT97" s="24" t="s">
        <v>234</v>
      </c>
      <c r="AU97" s="24" t="s">
        <v>83</v>
      </c>
    </row>
    <row r="98" s="1" customFormat="1" ht="38.25" customHeight="1">
      <c r="B98" s="46"/>
      <c r="C98" s="221" t="s">
        <v>192</v>
      </c>
      <c r="D98" s="221" t="s">
        <v>166</v>
      </c>
      <c r="E98" s="222" t="s">
        <v>302</v>
      </c>
      <c r="F98" s="223" t="s">
        <v>303</v>
      </c>
      <c r="G98" s="224" t="s">
        <v>273</v>
      </c>
      <c r="H98" s="225">
        <v>72.480000000000004</v>
      </c>
      <c r="I98" s="226"/>
      <c r="J98" s="227">
        <f>ROUND(I98*H98,2)</f>
        <v>0</v>
      </c>
      <c r="K98" s="223" t="s">
        <v>232</v>
      </c>
      <c r="L98" s="72"/>
      <c r="M98" s="228" t="s">
        <v>22</v>
      </c>
      <c r="N98" s="229" t="s">
        <v>45</v>
      </c>
      <c r="O98" s="47"/>
      <c r="P98" s="230">
        <f>O98*H98</f>
        <v>0</v>
      </c>
      <c r="Q98" s="230">
        <v>0</v>
      </c>
      <c r="R98" s="230">
        <f>Q98*H98</f>
        <v>0</v>
      </c>
      <c r="S98" s="230">
        <v>0</v>
      </c>
      <c r="T98" s="231">
        <f>S98*H98</f>
        <v>0</v>
      </c>
      <c r="AR98" s="24" t="s">
        <v>183</v>
      </c>
      <c r="AT98" s="24" t="s">
        <v>166</v>
      </c>
      <c r="AU98" s="24" t="s">
        <v>83</v>
      </c>
      <c r="AY98" s="24" t="s">
        <v>163</v>
      </c>
      <c r="BE98" s="232">
        <f>IF(N98="základní",J98,0)</f>
        <v>0</v>
      </c>
      <c r="BF98" s="232">
        <f>IF(N98="snížená",J98,0)</f>
        <v>0</v>
      </c>
      <c r="BG98" s="232">
        <f>IF(N98="zákl. přenesená",J98,0)</f>
        <v>0</v>
      </c>
      <c r="BH98" s="232">
        <f>IF(N98="sníž. přenesená",J98,0)</f>
        <v>0</v>
      </c>
      <c r="BI98" s="232">
        <f>IF(N98="nulová",J98,0)</f>
        <v>0</v>
      </c>
      <c r="BJ98" s="24" t="s">
        <v>24</v>
      </c>
      <c r="BK98" s="232">
        <f>ROUND(I98*H98,2)</f>
        <v>0</v>
      </c>
      <c r="BL98" s="24" t="s">
        <v>183</v>
      </c>
      <c r="BM98" s="24" t="s">
        <v>1995</v>
      </c>
    </row>
    <row r="99" s="1" customFormat="1">
      <c r="B99" s="46"/>
      <c r="C99" s="74"/>
      <c r="D99" s="235" t="s">
        <v>234</v>
      </c>
      <c r="E99" s="74"/>
      <c r="F99" s="259" t="s">
        <v>298</v>
      </c>
      <c r="G99" s="74"/>
      <c r="H99" s="74"/>
      <c r="I99" s="191"/>
      <c r="J99" s="74"/>
      <c r="K99" s="74"/>
      <c r="L99" s="72"/>
      <c r="M99" s="260"/>
      <c r="N99" s="47"/>
      <c r="O99" s="47"/>
      <c r="P99" s="47"/>
      <c r="Q99" s="47"/>
      <c r="R99" s="47"/>
      <c r="S99" s="47"/>
      <c r="T99" s="95"/>
      <c r="AT99" s="24" t="s">
        <v>234</v>
      </c>
      <c r="AU99" s="24" t="s">
        <v>83</v>
      </c>
    </row>
    <row r="100" s="1" customFormat="1" ht="51" customHeight="1">
      <c r="B100" s="46"/>
      <c r="C100" s="221" t="s">
        <v>199</v>
      </c>
      <c r="D100" s="221" t="s">
        <v>166</v>
      </c>
      <c r="E100" s="222" t="s">
        <v>307</v>
      </c>
      <c r="F100" s="223" t="s">
        <v>308</v>
      </c>
      <c r="G100" s="224" t="s">
        <v>273</v>
      </c>
      <c r="H100" s="225">
        <v>724.79999999999995</v>
      </c>
      <c r="I100" s="226"/>
      <c r="J100" s="227">
        <f>ROUND(I100*H100,2)</f>
        <v>0</v>
      </c>
      <c r="K100" s="223" t="s">
        <v>232</v>
      </c>
      <c r="L100" s="72"/>
      <c r="M100" s="228" t="s">
        <v>22</v>
      </c>
      <c r="N100" s="229" t="s">
        <v>45</v>
      </c>
      <c r="O100" s="47"/>
      <c r="P100" s="230">
        <f>O100*H100</f>
        <v>0</v>
      </c>
      <c r="Q100" s="230">
        <v>0</v>
      </c>
      <c r="R100" s="230">
        <f>Q100*H100</f>
        <v>0</v>
      </c>
      <c r="S100" s="230">
        <v>0</v>
      </c>
      <c r="T100" s="231">
        <f>S100*H100</f>
        <v>0</v>
      </c>
      <c r="AR100" s="24" t="s">
        <v>183</v>
      </c>
      <c r="AT100" s="24" t="s">
        <v>166</v>
      </c>
      <c r="AU100" s="24" t="s">
        <v>83</v>
      </c>
      <c r="AY100" s="24" t="s">
        <v>163</v>
      </c>
      <c r="BE100" s="232">
        <f>IF(N100="základní",J100,0)</f>
        <v>0</v>
      </c>
      <c r="BF100" s="232">
        <f>IF(N100="snížená",J100,0)</f>
        <v>0</v>
      </c>
      <c r="BG100" s="232">
        <f>IF(N100="zákl. přenesená",J100,0)</f>
        <v>0</v>
      </c>
      <c r="BH100" s="232">
        <f>IF(N100="sníž. přenesená",J100,0)</f>
        <v>0</v>
      </c>
      <c r="BI100" s="232">
        <f>IF(N100="nulová",J100,0)</f>
        <v>0</v>
      </c>
      <c r="BJ100" s="24" t="s">
        <v>24</v>
      </c>
      <c r="BK100" s="232">
        <f>ROUND(I100*H100,2)</f>
        <v>0</v>
      </c>
      <c r="BL100" s="24" t="s">
        <v>183</v>
      </c>
      <c r="BM100" s="24" t="s">
        <v>1996</v>
      </c>
    </row>
    <row r="101" s="1" customFormat="1">
      <c r="B101" s="46"/>
      <c r="C101" s="74"/>
      <c r="D101" s="235" t="s">
        <v>234</v>
      </c>
      <c r="E101" s="74"/>
      <c r="F101" s="259" t="s">
        <v>298</v>
      </c>
      <c r="G101" s="74"/>
      <c r="H101" s="74"/>
      <c r="I101" s="191"/>
      <c r="J101" s="74"/>
      <c r="K101" s="74"/>
      <c r="L101" s="72"/>
      <c r="M101" s="260"/>
      <c r="N101" s="47"/>
      <c r="O101" s="47"/>
      <c r="P101" s="47"/>
      <c r="Q101" s="47"/>
      <c r="R101" s="47"/>
      <c r="S101" s="47"/>
      <c r="T101" s="95"/>
      <c r="AT101" s="24" t="s">
        <v>234</v>
      </c>
      <c r="AU101" s="24" t="s">
        <v>83</v>
      </c>
    </row>
    <row r="102" s="11" customFormat="1">
      <c r="B102" s="233"/>
      <c r="C102" s="234"/>
      <c r="D102" s="235" t="s">
        <v>173</v>
      </c>
      <c r="E102" s="234"/>
      <c r="F102" s="237" t="s">
        <v>1997</v>
      </c>
      <c r="G102" s="234"/>
      <c r="H102" s="238">
        <v>724.79999999999995</v>
      </c>
      <c r="I102" s="239"/>
      <c r="J102" s="234"/>
      <c r="K102" s="234"/>
      <c r="L102" s="240"/>
      <c r="M102" s="241"/>
      <c r="N102" s="242"/>
      <c r="O102" s="242"/>
      <c r="P102" s="242"/>
      <c r="Q102" s="242"/>
      <c r="R102" s="242"/>
      <c r="S102" s="242"/>
      <c r="T102" s="243"/>
      <c r="AT102" s="244" t="s">
        <v>173</v>
      </c>
      <c r="AU102" s="244" t="s">
        <v>83</v>
      </c>
      <c r="AV102" s="11" t="s">
        <v>83</v>
      </c>
      <c r="AW102" s="11" t="s">
        <v>6</v>
      </c>
      <c r="AX102" s="11" t="s">
        <v>24</v>
      </c>
      <c r="AY102" s="244" t="s">
        <v>163</v>
      </c>
    </row>
    <row r="103" s="1" customFormat="1" ht="16.5" customHeight="1">
      <c r="B103" s="46"/>
      <c r="C103" s="221" t="s">
        <v>204</v>
      </c>
      <c r="D103" s="221" t="s">
        <v>166</v>
      </c>
      <c r="E103" s="222" t="s">
        <v>318</v>
      </c>
      <c r="F103" s="223" t="s">
        <v>319</v>
      </c>
      <c r="G103" s="224" t="s">
        <v>273</v>
      </c>
      <c r="H103" s="225">
        <v>72.480000000000004</v>
      </c>
      <c r="I103" s="226"/>
      <c r="J103" s="227">
        <f>ROUND(I103*H103,2)</f>
        <v>0</v>
      </c>
      <c r="K103" s="223" t="s">
        <v>232</v>
      </c>
      <c r="L103" s="72"/>
      <c r="M103" s="228" t="s">
        <v>22</v>
      </c>
      <c r="N103" s="229" t="s">
        <v>45</v>
      </c>
      <c r="O103" s="47"/>
      <c r="P103" s="230">
        <f>O103*H103</f>
        <v>0</v>
      </c>
      <c r="Q103" s="230">
        <v>0</v>
      </c>
      <c r="R103" s="230">
        <f>Q103*H103</f>
        <v>0</v>
      </c>
      <c r="S103" s="230">
        <v>0</v>
      </c>
      <c r="T103" s="231">
        <f>S103*H103</f>
        <v>0</v>
      </c>
      <c r="AR103" s="24" t="s">
        <v>183</v>
      </c>
      <c r="AT103" s="24" t="s">
        <v>166</v>
      </c>
      <c r="AU103" s="24" t="s">
        <v>83</v>
      </c>
      <c r="AY103" s="24" t="s">
        <v>163</v>
      </c>
      <c r="BE103" s="232">
        <f>IF(N103="základní",J103,0)</f>
        <v>0</v>
      </c>
      <c r="BF103" s="232">
        <f>IF(N103="snížená",J103,0)</f>
        <v>0</v>
      </c>
      <c r="BG103" s="232">
        <f>IF(N103="zákl. přenesená",J103,0)</f>
        <v>0</v>
      </c>
      <c r="BH103" s="232">
        <f>IF(N103="sníž. přenesená",J103,0)</f>
        <v>0</v>
      </c>
      <c r="BI103" s="232">
        <f>IF(N103="nulová",J103,0)</f>
        <v>0</v>
      </c>
      <c r="BJ103" s="24" t="s">
        <v>24</v>
      </c>
      <c r="BK103" s="232">
        <f>ROUND(I103*H103,2)</f>
        <v>0</v>
      </c>
      <c r="BL103" s="24" t="s">
        <v>183</v>
      </c>
      <c r="BM103" s="24" t="s">
        <v>1998</v>
      </c>
    </row>
    <row r="104" s="1" customFormat="1">
      <c r="B104" s="46"/>
      <c r="C104" s="74"/>
      <c r="D104" s="235" t="s">
        <v>234</v>
      </c>
      <c r="E104" s="74"/>
      <c r="F104" s="259" t="s">
        <v>321</v>
      </c>
      <c r="G104" s="74"/>
      <c r="H104" s="74"/>
      <c r="I104" s="191"/>
      <c r="J104" s="74"/>
      <c r="K104" s="74"/>
      <c r="L104" s="72"/>
      <c r="M104" s="260"/>
      <c r="N104" s="47"/>
      <c r="O104" s="47"/>
      <c r="P104" s="47"/>
      <c r="Q104" s="47"/>
      <c r="R104" s="47"/>
      <c r="S104" s="47"/>
      <c r="T104" s="95"/>
      <c r="AT104" s="24" t="s">
        <v>234</v>
      </c>
      <c r="AU104" s="24" t="s">
        <v>83</v>
      </c>
    </row>
    <row r="105" s="1" customFormat="1" ht="16.5" customHeight="1">
      <c r="B105" s="46"/>
      <c r="C105" s="221" t="s">
        <v>213</v>
      </c>
      <c r="D105" s="221" t="s">
        <v>166</v>
      </c>
      <c r="E105" s="222" t="s">
        <v>325</v>
      </c>
      <c r="F105" s="223" t="s">
        <v>326</v>
      </c>
      <c r="G105" s="224" t="s">
        <v>327</v>
      </c>
      <c r="H105" s="225">
        <v>137.71199999999999</v>
      </c>
      <c r="I105" s="226"/>
      <c r="J105" s="227">
        <f>ROUND(I105*H105,2)</f>
        <v>0</v>
      </c>
      <c r="K105" s="223" t="s">
        <v>232</v>
      </c>
      <c r="L105" s="72"/>
      <c r="M105" s="228" t="s">
        <v>22</v>
      </c>
      <c r="N105" s="229" t="s">
        <v>45</v>
      </c>
      <c r="O105" s="47"/>
      <c r="P105" s="230">
        <f>O105*H105</f>
        <v>0</v>
      </c>
      <c r="Q105" s="230">
        <v>0</v>
      </c>
      <c r="R105" s="230">
        <f>Q105*H105</f>
        <v>0</v>
      </c>
      <c r="S105" s="230">
        <v>0</v>
      </c>
      <c r="T105" s="231">
        <f>S105*H105</f>
        <v>0</v>
      </c>
      <c r="AR105" s="24" t="s">
        <v>183</v>
      </c>
      <c r="AT105" s="24" t="s">
        <v>166</v>
      </c>
      <c r="AU105" s="24" t="s">
        <v>83</v>
      </c>
      <c r="AY105" s="24" t="s">
        <v>163</v>
      </c>
      <c r="BE105" s="232">
        <f>IF(N105="základní",J105,0)</f>
        <v>0</v>
      </c>
      <c r="BF105" s="232">
        <f>IF(N105="snížená",J105,0)</f>
        <v>0</v>
      </c>
      <c r="BG105" s="232">
        <f>IF(N105="zákl. přenesená",J105,0)</f>
        <v>0</v>
      </c>
      <c r="BH105" s="232">
        <f>IF(N105="sníž. přenesená",J105,0)</f>
        <v>0</v>
      </c>
      <c r="BI105" s="232">
        <f>IF(N105="nulová",J105,0)</f>
        <v>0</v>
      </c>
      <c r="BJ105" s="24" t="s">
        <v>24</v>
      </c>
      <c r="BK105" s="232">
        <f>ROUND(I105*H105,2)</f>
        <v>0</v>
      </c>
      <c r="BL105" s="24" t="s">
        <v>183</v>
      </c>
      <c r="BM105" s="24" t="s">
        <v>1999</v>
      </c>
    </row>
    <row r="106" s="1" customFormat="1">
      <c r="B106" s="46"/>
      <c r="C106" s="74"/>
      <c r="D106" s="235" t="s">
        <v>234</v>
      </c>
      <c r="E106" s="74"/>
      <c r="F106" s="259" t="s">
        <v>321</v>
      </c>
      <c r="G106" s="74"/>
      <c r="H106" s="74"/>
      <c r="I106" s="191"/>
      <c r="J106" s="74"/>
      <c r="K106" s="74"/>
      <c r="L106" s="72"/>
      <c r="M106" s="260"/>
      <c r="N106" s="47"/>
      <c r="O106" s="47"/>
      <c r="P106" s="47"/>
      <c r="Q106" s="47"/>
      <c r="R106" s="47"/>
      <c r="S106" s="47"/>
      <c r="T106" s="95"/>
      <c r="AT106" s="24" t="s">
        <v>234</v>
      </c>
      <c r="AU106" s="24" t="s">
        <v>83</v>
      </c>
    </row>
    <row r="107" s="11" customFormat="1">
      <c r="B107" s="233"/>
      <c r="C107" s="234"/>
      <c r="D107" s="235" t="s">
        <v>173</v>
      </c>
      <c r="E107" s="234"/>
      <c r="F107" s="237" t="s">
        <v>2000</v>
      </c>
      <c r="G107" s="234"/>
      <c r="H107" s="238">
        <v>137.71199999999999</v>
      </c>
      <c r="I107" s="239"/>
      <c r="J107" s="234"/>
      <c r="K107" s="234"/>
      <c r="L107" s="240"/>
      <c r="M107" s="241"/>
      <c r="N107" s="242"/>
      <c r="O107" s="242"/>
      <c r="P107" s="242"/>
      <c r="Q107" s="242"/>
      <c r="R107" s="242"/>
      <c r="S107" s="242"/>
      <c r="T107" s="243"/>
      <c r="AT107" s="244" t="s">
        <v>173</v>
      </c>
      <c r="AU107" s="244" t="s">
        <v>83</v>
      </c>
      <c r="AV107" s="11" t="s">
        <v>83</v>
      </c>
      <c r="AW107" s="11" t="s">
        <v>6</v>
      </c>
      <c r="AX107" s="11" t="s">
        <v>24</v>
      </c>
      <c r="AY107" s="244" t="s">
        <v>163</v>
      </c>
    </row>
    <row r="108" s="1" customFormat="1" ht="25.5" customHeight="1">
      <c r="B108" s="46"/>
      <c r="C108" s="221" t="s">
        <v>29</v>
      </c>
      <c r="D108" s="221" t="s">
        <v>166</v>
      </c>
      <c r="E108" s="222" t="s">
        <v>1340</v>
      </c>
      <c r="F108" s="223" t="s">
        <v>1341</v>
      </c>
      <c r="G108" s="224" t="s">
        <v>273</v>
      </c>
      <c r="H108" s="225">
        <v>60.630000000000003</v>
      </c>
      <c r="I108" s="226"/>
      <c r="J108" s="227">
        <f>ROUND(I108*H108,2)</f>
        <v>0</v>
      </c>
      <c r="K108" s="223" t="s">
        <v>232</v>
      </c>
      <c r="L108" s="72"/>
      <c r="M108" s="228" t="s">
        <v>22</v>
      </c>
      <c r="N108" s="229" t="s">
        <v>45</v>
      </c>
      <c r="O108" s="47"/>
      <c r="P108" s="230">
        <f>O108*H108</f>
        <v>0</v>
      </c>
      <c r="Q108" s="230">
        <v>0</v>
      </c>
      <c r="R108" s="230">
        <f>Q108*H108</f>
        <v>0</v>
      </c>
      <c r="S108" s="230">
        <v>0</v>
      </c>
      <c r="T108" s="231">
        <f>S108*H108</f>
        <v>0</v>
      </c>
      <c r="AR108" s="24" t="s">
        <v>183</v>
      </c>
      <c r="AT108" s="24" t="s">
        <v>166</v>
      </c>
      <c r="AU108" s="24" t="s">
        <v>83</v>
      </c>
      <c r="AY108" s="24" t="s">
        <v>163</v>
      </c>
      <c r="BE108" s="232">
        <f>IF(N108="základní",J108,0)</f>
        <v>0</v>
      </c>
      <c r="BF108" s="232">
        <f>IF(N108="snížená",J108,0)</f>
        <v>0</v>
      </c>
      <c r="BG108" s="232">
        <f>IF(N108="zákl. přenesená",J108,0)</f>
        <v>0</v>
      </c>
      <c r="BH108" s="232">
        <f>IF(N108="sníž. přenesená",J108,0)</f>
        <v>0</v>
      </c>
      <c r="BI108" s="232">
        <f>IF(N108="nulová",J108,0)</f>
        <v>0</v>
      </c>
      <c r="BJ108" s="24" t="s">
        <v>24</v>
      </c>
      <c r="BK108" s="232">
        <f>ROUND(I108*H108,2)</f>
        <v>0</v>
      </c>
      <c r="BL108" s="24" t="s">
        <v>183</v>
      </c>
      <c r="BM108" s="24" t="s">
        <v>2001</v>
      </c>
    </row>
    <row r="109" s="1" customFormat="1">
      <c r="B109" s="46"/>
      <c r="C109" s="74"/>
      <c r="D109" s="235" t="s">
        <v>234</v>
      </c>
      <c r="E109" s="74"/>
      <c r="F109" s="259" t="s">
        <v>1343</v>
      </c>
      <c r="G109" s="74"/>
      <c r="H109" s="74"/>
      <c r="I109" s="191"/>
      <c r="J109" s="74"/>
      <c r="K109" s="74"/>
      <c r="L109" s="72"/>
      <c r="M109" s="260"/>
      <c r="N109" s="47"/>
      <c r="O109" s="47"/>
      <c r="P109" s="47"/>
      <c r="Q109" s="47"/>
      <c r="R109" s="47"/>
      <c r="S109" s="47"/>
      <c r="T109" s="95"/>
      <c r="AT109" s="24" t="s">
        <v>234</v>
      </c>
      <c r="AU109" s="24" t="s">
        <v>83</v>
      </c>
    </row>
    <row r="110" s="1" customFormat="1" ht="16.5" customHeight="1">
      <c r="B110" s="46"/>
      <c r="C110" s="272" t="s">
        <v>282</v>
      </c>
      <c r="D110" s="272" t="s">
        <v>344</v>
      </c>
      <c r="E110" s="273" t="s">
        <v>678</v>
      </c>
      <c r="F110" s="274" t="s">
        <v>679</v>
      </c>
      <c r="G110" s="275" t="s">
        <v>327</v>
      </c>
      <c r="H110" s="276">
        <v>175.90299999999999</v>
      </c>
      <c r="I110" s="277"/>
      <c r="J110" s="278">
        <f>ROUND(I110*H110,2)</f>
        <v>0</v>
      </c>
      <c r="K110" s="274" t="s">
        <v>232</v>
      </c>
      <c r="L110" s="279"/>
      <c r="M110" s="280" t="s">
        <v>22</v>
      </c>
      <c r="N110" s="281" t="s">
        <v>45</v>
      </c>
      <c r="O110" s="47"/>
      <c r="P110" s="230">
        <f>O110*H110</f>
        <v>0</v>
      </c>
      <c r="Q110" s="230">
        <v>0</v>
      </c>
      <c r="R110" s="230">
        <f>Q110*H110</f>
        <v>0</v>
      </c>
      <c r="S110" s="230">
        <v>0</v>
      </c>
      <c r="T110" s="231">
        <f>S110*H110</f>
        <v>0</v>
      </c>
      <c r="AR110" s="24" t="s">
        <v>204</v>
      </c>
      <c r="AT110" s="24" t="s">
        <v>344</v>
      </c>
      <c r="AU110" s="24" t="s">
        <v>83</v>
      </c>
      <c r="AY110" s="24" t="s">
        <v>163</v>
      </c>
      <c r="BE110" s="232">
        <f>IF(N110="základní",J110,0)</f>
        <v>0</v>
      </c>
      <c r="BF110" s="232">
        <f>IF(N110="snížená",J110,0)</f>
        <v>0</v>
      </c>
      <c r="BG110" s="232">
        <f>IF(N110="zákl. přenesená",J110,0)</f>
        <v>0</v>
      </c>
      <c r="BH110" s="232">
        <f>IF(N110="sníž. přenesená",J110,0)</f>
        <v>0</v>
      </c>
      <c r="BI110" s="232">
        <f>IF(N110="nulová",J110,0)</f>
        <v>0</v>
      </c>
      <c r="BJ110" s="24" t="s">
        <v>24</v>
      </c>
      <c r="BK110" s="232">
        <f>ROUND(I110*H110,2)</f>
        <v>0</v>
      </c>
      <c r="BL110" s="24" t="s">
        <v>183</v>
      </c>
      <c r="BM110" s="24" t="s">
        <v>2002</v>
      </c>
    </row>
    <row r="111" s="11" customFormat="1">
      <c r="B111" s="233"/>
      <c r="C111" s="234"/>
      <c r="D111" s="235" t="s">
        <v>173</v>
      </c>
      <c r="E111" s="236" t="s">
        <v>22</v>
      </c>
      <c r="F111" s="237" t="s">
        <v>2003</v>
      </c>
      <c r="G111" s="234"/>
      <c r="H111" s="238">
        <v>97.724000000000004</v>
      </c>
      <c r="I111" s="239"/>
      <c r="J111" s="234"/>
      <c r="K111" s="234"/>
      <c r="L111" s="240"/>
      <c r="M111" s="241"/>
      <c r="N111" s="242"/>
      <c r="O111" s="242"/>
      <c r="P111" s="242"/>
      <c r="Q111" s="242"/>
      <c r="R111" s="242"/>
      <c r="S111" s="242"/>
      <c r="T111" s="243"/>
      <c r="AT111" s="244" t="s">
        <v>173</v>
      </c>
      <c r="AU111" s="244" t="s">
        <v>83</v>
      </c>
      <c r="AV111" s="11" t="s">
        <v>83</v>
      </c>
      <c r="AW111" s="11" t="s">
        <v>37</v>
      </c>
      <c r="AX111" s="11" t="s">
        <v>24</v>
      </c>
      <c r="AY111" s="244" t="s">
        <v>163</v>
      </c>
    </row>
    <row r="112" s="11" customFormat="1">
      <c r="B112" s="233"/>
      <c r="C112" s="234"/>
      <c r="D112" s="235" t="s">
        <v>173</v>
      </c>
      <c r="E112" s="234"/>
      <c r="F112" s="237" t="s">
        <v>2004</v>
      </c>
      <c r="G112" s="234"/>
      <c r="H112" s="238">
        <v>175.90299999999999</v>
      </c>
      <c r="I112" s="239"/>
      <c r="J112" s="234"/>
      <c r="K112" s="234"/>
      <c r="L112" s="240"/>
      <c r="M112" s="241"/>
      <c r="N112" s="242"/>
      <c r="O112" s="242"/>
      <c r="P112" s="242"/>
      <c r="Q112" s="242"/>
      <c r="R112" s="242"/>
      <c r="S112" s="242"/>
      <c r="T112" s="243"/>
      <c r="AT112" s="244" t="s">
        <v>173</v>
      </c>
      <c r="AU112" s="244" t="s">
        <v>83</v>
      </c>
      <c r="AV112" s="11" t="s">
        <v>83</v>
      </c>
      <c r="AW112" s="11" t="s">
        <v>6</v>
      </c>
      <c r="AX112" s="11" t="s">
        <v>24</v>
      </c>
      <c r="AY112" s="244" t="s">
        <v>163</v>
      </c>
    </row>
    <row r="113" s="10" customFormat="1" ht="29.88" customHeight="1">
      <c r="B113" s="205"/>
      <c r="C113" s="206"/>
      <c r="D113" s="207" t="s">
        <v>73</v>
      </c>
      <c r="E113" s="219" t="s">
        <v>183</v>
      </c>
      <c r="F113" s="219" t="s">
        <v>942</v>
      </c>
      <c r="G113" s="206"/>
      <c r="H113" s="206"/>
      <c r="I113" s="209"/>
      <c r="J113" s="220">
        <f>BK113</f>
        <v>0</v>
      </c>
      <c r="K113" s="206"/>
      <c r="L113" s="211"/>
      <c r="M113" s="212"/>
      <c r="N113" s="213"/>
      <c r="O113" s="213"/>
      <c r="P113" s="214">
        <f>SUM(P114:P115)</f>
        <v>0</v>
      </c>
      <c r="Q113" s="213"/>
      <c r="R113" s="214">
        <f>SUM(R114:R115)</f>
        <v>0</v>
      </c>
      <c r="S113" s="213"/>
      <c r="T113" s="215">
        <f>SUM(T114:T115)</f>
        <v>0</v>
      </c>
      <c r="AR113" s="216" t="s">
        <v>24</v>
      </c>
      <c r="AT113" s="217" t="s">
        <v>73</v>
      </c>
      <c r="AU113" s="217" t="s">
        <v>24</v>
      </c>
      <c r="AY113" s="216" t="s">
        <v>163</v>
      </c>
      <c r="BK113" s="218">
        <f>SUM(BK114:BK115)</f>
        <v>0</v>
      </c>
    </row>
    <row r="114" s="1" customFormat="1" ht="25.5" customHeight="1">
      <c r="B114" s="46"/>
      <c r="C114" s="221" t="s">
        <v>286</v>
      </c>
      <c r="D114" s="221" t="s">
        <v>166</v>
      </c>
      <c r="E114" s="222" t="s">
        <v>1363</v>
      </c>
      <c r="F114" s="223" t="s">
        <v>1364</v>
      </c>
      <c r="G114" s="224" t="s">
        <v>273</v>
      </c>
      <c r="H114" s="225">
        <v>4.8300000000000001</v>
      </c>
      <c r="I114" s="226"/>
      <c r="J114" s="227">
        <f>ROUND(I114*H114,2)</f>
        <v>0</v>
      </c>
      <c r="K114" s="223" t="s">
        <v>232</v>
      </c>
      <c r="L114" s="72"/>
      <c r="M114" s="228" t="s">
        <v>22</v>
      </c>
      <c r="N114" s="229" t="s">
        <v>45</v>
      </c>
      <c r="O114" s="47"/>
      <c r="P114" s="230">
        <f>O114*H114</f>
        <v>0</v>
      </c>
      <c r="Q114" s="230">
        <v>0</v>
      </c>
      <c r="R114" s="230">
        <f>Q114*H114</f>
        <v>0</v>
      </c>
      <c r="S114" s="230">
        <v>0</v>
      </c>
      <c r="T114" s="231">
        <f>S114*H114</f>
        <v>0</v>
      </c>
      <c r="AR114" s="24" t="s">
        <v>183</v>
      </c>
      <c r="AT114" s="24" t="s">
        <v>166</v>
      </c>
      <c r="AU114" s="24" t="s">
        <v>83</v>
      </c>
      <c r="AY114" s="24" t="s">
        <v>163</v>
      </c>
      <c r="BE114" s="232">
        <f>IF(N114="základní",J114,0)</f>
        <v>0</v>
      </c>
      <c r="BF114" s="232">
        <f>IF(N114="snížená",J114,0)</f>
        <v>0</v>
      </c>
      <c r="BG114" s="232">
        <f>IF(N114="zákl. přenesená",J114,0)</f>
        <v>0</v>
      </c>
      <c r="BH114" s="232">
        <f>IF(N114="sníž. přenesená",J114,0)</f>
        <v>0</v>
      </c>
      <c r="BI114" s="232">
        <f>IF(N114="nulová",J114,0)</f>
        <v>0</v>
      </c>
      <c r="BJ114" s="24" t="s">
        <v>24</v>
      </c>
      <c r="BK114" s="232">
        <f>ROUND(I114*H114,2)</f>
        <v>0</v>
      </c>
      <c r="BL114" s="24" t="s">
        <v>183</v>
      </c>
      <c r="BM114" s="24" t="s">
        <v>2005</v>
      </c>
    </row>
    <row r="115" s="1" customFormat="1">
      <c r="B115" s="46"/>
      <c r="C115" s="74"/>
      <c r="D115" s="235" t="s">
        <v>234</v>
      </c>
      <c r="E115" s="74"/>
      <c r="F115" s="259" t="s">
        <v>1366</v>
      </c>
      <c r="G115" s="74"/>
      <c r="H115" s="74"/>
      <c r="I115" s="191"/>
      <c r="J115" s="74"/>
      <c r="K115" s="74"/>
      <c r="L115" s="72"/>
      <c r="M115" s="260"/>
      <c r="N115" s="47"/>
      <c r="O115" s="47"/>
      <c r="P115" s="47"/>
      <c r="Q115" s="47"/>
      <c r="R115" s="47"/>
      <c r="S115" s="47"/>
      <c r="T115" s="95"/>
      <c r="AT115" s="24" t="s">
        <v>234</v>
      </c>
      <c r="AU115" s="24" t="s">
        <v>83</v>
      </c>
    </row>
    <row r="116" s="10" customFormat="1" ht="29.88" customHeight="1">
      <c r="B116" s="205"/>
      <c r="C116" s="206"/>
      <c r="D116" s="207" t="s">
        <v>73</v>
      </c>
      <c r="E116" s="219" t="s">
        <v>612</v>
      </c>
      <c r="F116" s="219" t="s">
        <v>613</v>
      </c>
      <c r="G116" s="206"/>
      <c r="H116" s="206"/>
      <c r="I116" s="209"/>
      <c r="J116" s="220">
        <f>BK116</f>
        <v>0</v>
      </c>
      <c r="K116" s="206"/>
      <c r="L116" s="211"/>
      <c r="M116" s="212"/>
      <c r="N116" s="213"/>
      <c r="O116" s="213"/>
      <c r="P116" s="214">
        <f>SUM(P117:P123)</f>
        <v>0</v>
      </c>
      <c r="Q116" s="213"/>
      <c r="R116" s="214">
        <f>SUM(R117:R123)</f>
        <v>0</v>
      </c>
      <c r="S116" s="213"/>
      <c r="T116" s="215">
        <f>SUM(T117:T123)</f>
        <v>0</v>
      </c>
      <c r="AR116" s="216" t="s">
        <v>24</v>
      </c>
      <c r="AT116" s="217" t="s">
        <v>73</v>
      </c>
      <c r="AU116" s="217" t="s">
        <v>24</v>
      </c>
      <c r="AY116" s="216" t="s">
        <v>163</v>
      </c>
      <c r="BK116" s="218">
        <f>SUM(BK117:BK123)</f>
        <v>0</v>
      </c>
    </row>
    <row r="117" s="1" customFormat="1" ht="25.5" customHeight="1">
      <c r="B117" s="46"/>
      <c r="C117" s="221" t="s">
        <v>291</v>
      </c>
      <c r="D117" s="221" t="s">
        <v>166</v>
      </c>
      <c r="E117" s="222" t="s">
        <v>791</v>
      </c>
      <c r="F117" s="223" t="s">
        <v>792</v>
      </c>
      <c r="G117" s="224" t="s">
        <v>327</v>
      </c>
      <c r="H117" s="225">
        <v>0.221</v>
      </c>
      <c r="I117" s="226"/>
      <c r="J117" s="227">
        <f>ROUND(I117*H117,2)</f>
        <v>0</v>
      </c>
      <c r="K117" s="223" t="s">
        <v>232</v>
      </c>
      <c r="L117" s="72"/>
      <c r="M117" s="228" t="s">
        <v>22</v>
      </c>
      <c r="N117" s="229" t="s">
        <v>45</v>
      </c>
      <c r="O117" s="47"/>
      <c r="P117" s="230">
        <f>O117*H117</f>
        <v>0</v>
      </c>
      <c r="Q117" s="230">
        <v>0</v>
      </c>
      <c r="R117" s="230">
        <f>Q117*H117</f>
        <v>0</v>
      </c>
      <c r="S117" s="230">
        <v>0</v>
      </c>
      <c r="T117" s="231">
        <f>S117*H117</f>
        <v>0</v>
      </c>
      <c r="AR117" s="24" t="s">
        <v>183</v>
      </c>
      <c r="AT117" s="24" t="s">
        <v>166</v>
      </c>
      <c r="AU117" s="24" t="s">
        <v>83</v>
      </c>
      <c r="AY117" s="24" t="s">
        <v>163</v>
      </c>
      <c r="BE117" s="232">
        <f>IF(N117="základní",J117,0)</f>
        <v>0</v>
      </c>
      <c r="BF117" s="232">
        <f>IF(N117="snížená",J117,0)</f>
        <v>0</v>
      </c>
      <c r="BG117" s="232">
        <f>IF(N117="zákl. přenesená",J117,0)</f>
        <v>0</v>
      </c>
      <c r="BH117" s="232">
        <f>IF(N117="sníž. přenesená",J117,0)</f>
        <v>0</v>
      </c>
      <c r="BI117" s="232">
        <f>IF(N117="nulová",J117,0)</f>
        <v>0</v>
      </c>
      <c r="BJ117" s="24" t="s">
        <v>24</v>
      </c>
      <c r="BK117" s="232">
        <f>ROUND(I117*H117,2)</f>
        <v>0</v>
      </c>
      <c r="BL117" s="24" t="s">
        <v>183</v>
      </c>
      <c r="BM117" s="24" t="s">
        <v>2006</v>
      </c>
    </row>
    <row r="118" s="1" customFormat="1">
      <c r="B118" s="46"/>
      <c r="C118" s="74"/>
      <c r="D118" s="235" t="s">
        <v>234</v>
      </c>
      <c r="E118" s="74"/>
      <c r="F118" s="259" t="s">
        <v>618</v>
      </c>
      <c r="G118" s="74"/>
      <c r="H118" s="74"/>
      <c r="I118" s="191"/>
      <c r="J118" s="74"/>
      <c r="K118" s="74"/>
      <c r="L118" s="72"/>
      <c r="M118" s="260"/>
      <c r="N118" s="47"/>
      <c r="O118" s="47"/>
      <c r="P118" s="47"/>
      <c r="Q118" s="47"/>
      <c r="R118" s="47"/>
      <c r="S118" s="47"/>
      <c r="T118" s="95"/>
      <c r="AT118" s="24" t="s">
        <v>234</v>
      </c>
      <c r="AU118" s="24" t="s">
        <v>83</v>
      </c>
    </row>
    <row r="119" s="11" customFormat="1">
      <c r="B119" s="233"/>
      <c r="C119" s="234"/>
      <c r="D119" s="235" t="s">
        <v>173</v>
      </c>
      <c r="E119" s="236" t="s">
        <v>22</v>
      </c>
      <c r="F119" s="237" t="s">
        <v>2007</v>
      </c>
      <c r="G119" s="234"/>
      <c r="H119" s="238">
        <v>0.221</v>
      </c>
      <c r="I119" s="239"/>
      <c r="J119" s="234"/>
      <c r="K119" s="234"/>
      <c r="L119" s="240"/>
      <c r="M119" s="241"/>
      <c r="N119" s="242"/>
      <c r="O119" s="242"/>
      <c r="P119" s="242"/>
      <c r="Q119" s="242"/>
      <c r="R119" s="242"/>
      <c r="S119" s="242"/>
      <c r="T119" s="243"/>
      <c r="AT119" s="244" t="s">
        <v>173</v>
      </c>
      <c r="AU119" s="244" t="s">
        <v>83</v>
      </c>
      <c r="AV119" s="11" t="s">
        <v>83</v>
      </c>
      <c r="AW119" s="11" t="s">
        <v>37</v>
      </c>
      <c r="AX119" s="11" t="s">
        <v>24</v>
      </c>
      <c r="AY119" s="244" t="s">
        <v>163</v>
      </c>
    </row>
    <row r="120" s="1" customFormat="1" ht="25.5" customHeight="1">
      <c r="B120" s="46"/>
      <c r="C120" s="221" t="s">
        <v>294</v>
      </c>
      <c r="D120" s="221" t="s">
        <v>166</v>
      </c>
      <c r="E120" s="222" t="s">
        <v>795</v>
      </c>
      <c r="F120" s="223" t="s">
        <v>622</v>
      </c>
      <c r="G120" s="224" t="s">
        <v>327</v>
      </c>
      <c r="H120" s="225">
        <v>1.9890000000000001</v>
      </c>
      <c r="I120" s="226"/>
      <c r="J120" s="227">
        <f>ROUND(I120*H120,2)</f>
        <v>0</v>
      </c>
      <c r="K120" s="223" t="s">
        <v>232</v>
      </c>
      <c r="L120" s="72"/>
      <c r="M120" s="228" t="s">
        <v>22</v>
      </c>
      <c r="N120" s="229" t="s">
        <v>45</v>
      </c>
      <c r="O120" s="47"/>
      <c r="P120" s="230">
        <f>O120*H120</f>
        <v>0</v>
      </c>
      <c r="Q120" s="230">
        <v>0</v>
      </c>
      <c r="R120" s="230">
        <f>Q120*H120</f>
        <v>0</v>
      </c>
      <c r="S120" s="230">
        <v>0</v>
      </c>
      <c r="T120" s="231">
        <f>S120*H120</f>
        <v>0</v>
      </c>
      <c r="AR120" s="24" t="s">
        <v>183</v>
      </c>
      <c r="AT120" s="24" t="s">
        <v>166</v>
      </c>
      <c r="AU120" s="24" t="s">
        <v>83</v>
      </c>
      <c r="AY120" s="24" t="s">
        <v>163</v>
      </c>
      <c r="BE120" s="232">
        <f>IF(N120="základní",J120,0)</f>
        <v>0</v>
      </c>
      <c r="BF120" s="232">
        <f>IF(N120="snížená",J120,0)</f>
        <v>0</v>
      </c>
      <c r="BG120" s="232">
        <f>IF(N120="zákl. přenesená",J120,0)</f>
        <v>0</v>
      </c>
      <c r="BH120" s="232">
        <f>IF(N120="sníž. přenesená",J120,0)</f>
        <v>0</v>
      </c>
      <c r="BI120" s="232">
        <f>IF(N120="nulová",J120,0)</f>
        <v>0</v>
      </c>
      <c r="BJ120" s="24" t="s">
        <v>24</v>
      </c>
      <c r="BK120" s="232">
        <f>ROUND(I120*H120,2)</f>
        <v>0</v>
      </c>
      <c r="BL120" s="24" t="s">
        <v>183</v>
      </c>
      <c r="BM120" s="24" t="s">
        <v>2008</v>
      </c>
    </row>
    <row r="121" s="1" customFormat="1">
      <c r="B121" s="46"/>
      <c r="C121" s="74"/>
      <c r="D121" s="235" t="s">
        <v>234</v>
      </c>
      <c r="E121" s="74"/>
      <c r="F121" s="259" t="s">
        <v>618</v>
      </c>
      <c r="G121" s="74"/>
      <c r="H121" s="74"/>
      <c r="I121" s="191"/>
      <c r="J121" s="74"/>
      <c r="K121" s="74"/>
      <c r="L121" s="72"/>
      <c r="M121" s="260"/>
      <c r="N121" s="47"/>
      <c r="O121" s="47"/>
      <c r="P121" s="47"/>
      <c r="Q121" s="47"/>
      <c r="R121" s="47"/>
      <c r="S121" s="47"/>
      <c r="T121" s="95"/>
      <c r="AT121" s="24" t="s">
        <v>234</v>
      </c>
      <c r="AU121" s="24" t="s">
        <v>83</v>
      </c>
    </row>
    <row r="122" s="11" customFormat="1">
      <c r="B122" s="233"/>
      <c r="C122" s="234"/>
      <c r="D122" s="235" t="s">
        <v>173</v>
      </c>
      <c r="E122" s="236" t="s">
        <v>22</v>
      </c>
      <c r="F122" s="237" t="s">
        <v>2007</v>
      </c>
      <c r="G122" s="234"/>
      <c r="H122" s="238">
        <v>0.221</v>
      </c>
      <c r="I122" s="239"/>
      <c r="J122" s="234"/>
      <c r="K122" s="234"/>
      <c r="L122" s="240"/>
      <c r="M122" s="241"/>
      <c r="N122" s="242"/>
      <c r="O122" s="242"/>
      <c r="P122" s="242"/>
      <c r="Q122" s="242"/>
      <c r="R122" s="242"/>
      <c r="S122" s="242"/>
      <c r="T122" s="243"/>
      <c r="AT122" s="244" t="s">
        <v>173</v>
      </c>
      <c r="AU122" s="244" t="s">
        <v>83</v>
      </c>
      <c r="AV122" s="11" t="s">
        <v>83</v>
      </c>
      <c r="AW122" s="11" t="s">
        <v>37</v>
      </c>
      <c r="AX122" s="11" t="s">
        <v>24</v>
      </c>
      <c r="AY122" s="244" t="s">
        <v>163</v>
      </c>
    </row>
    <row r="123" s="11" customFormat="1">
      <c r="B123" s="233"/>
      <c r="C123" s="234"/>
      <c r="D123" s="235" t="s">
        <v>173</v>
      </c>
      <c r="E123" s="234"/>
      <c r="F123" s="237" t="s">
        <v>2009</v>
      </c>
      <c r="G123" s="234"/>
      <c r="H123" s="238">
        <v>1.9890000000000001</v>
      </c>
      <c r="I123" s="239"/>
      <c r="J123" s="234"/>
      <c r="K123" s="234"/>
      <c r="L123" s="240"/>
      <c r="M123" s="241"/>
      <c r="N123" s="242"/>
      <c r="O123" s="242"/>
      <c r="P123" s="242"/>
      <c r="Q123" s="242"/>
      <c r="R123" s="242"/>
      <c r="S123" s="242"/>
      <c r="T123" s="243"/>
      <c r="AT123" s="244" t="s">
        <v>173</v>
      </c>
      <c r="AU123" s="244" t="s">
        <v>83</v>
      </c>
      <c r="AV123" s="11" t="s">
        <v>83</v>
      </c>
      <c r="AW123" s="11" t="s">
        <v>6</v>
      </c>
      <c r="AX123" s="11" t="s">
        <v>24</v>
      </c>
      <c r="AY123" s="244" t="s">
        <v>163</v>
      </c>
    </row>
    <row r="124" s="10" customFormat="1" ht="29.88" customHeight="1">
      <c r="B124" s="205"/>
      <c r="C124" s="206"/>
      <c r="D124" s="207" t="s">
        <v>73</v>
      </c>
      <c r="E124" s="219" t="s">
        <v>636</v>
      </c>
      <c r="F124" s="219" t="s">
        <v>637</v>
      </c>
      <c r="G124" s="206"/>
      <c r="H124" s="206"/>
      <c r="I124" s="209"/>
      <c r="J124" s="220">
        <f>BK124</f>
        <v>0</v>
      </c>
      <c r="K124" s="206"/>
      <c r="L124" s="211"/>
      <c r="M124" s="212"/>
      <c r="N124" s="213"/>
      <c r="O124" s="213"/>
      <c r="P124" s="214">
        <f>P125</f>
        <v>0</v>
      </c>
      <c r="Q124" s="213"/>
      <c r="R124" s="214">
        <f>R125</f>
        <v>0</v>
      </c>
      <c r="S124" s="213"/>
      <c r="T124" s="215">
        <f>T125</f>
        <v>0</v>
      </c>
      <c r="AR124" s="216" t="s">
        <v>24</v>
      </c>
      <c r="AT124" s="217" t="s">
        <v>73</v>
      </c>
      <c r="AU124" s="217" t="s">
        <v>24</v>
      </c>
      <c r="AY124" s="216" t="s">
        <v>163</v>
      </c>
      <c r="BK124" s="218">
        <f>BK125</f>
        <v>0</v>
      </c>
    </row>
    <row r="125" s="1" customFormat="1" ht="38.25" customHeight="1">
      <c r="B125" s="46"/>
      <c r="C125" s="221" t="s">
        <v>10</v>
      </c>
      <c r="D125" s="221" t="s">
        <v>166</v>
      </c>
      <c r="E125" s="222" t="s">
        <v>2010</v>
      </c>
      <c r="F125" s="223" t="s">
        <v>2011</v>
      </c>
      <c r="G125" s="224" t="s">
        <v>327</v>
      </c>
      <c r="H125" s="225">
        <v>0.158</v>
      </c>
      <c r="I125" s="226"/>
      <c r="J125" s="227">
        <f>ROUND(I125*H125,2)</f>
        <v>0</v>
      </c>
      <c r="K125" s="223" t="s">
        <v>232</v>
      </c>
      <c r="L125" s="72"/>
      <c r="M125" s="228" t="s">
        <v>22</v>
      </c>
      <c r="N125" s="229" t="s">
        <v>45</v>
      </c>
      <c r="O125" s="47"/>
      <c r="P125" s="230">
        <f>O125*H125</f>
        <v>0</v>
      </c>
      <c r="Q125" s="230">
        <v>0</v>
      </c>
      <c r="R125" s="230">
        <f>Q125*H125</f>
        <v>0</v>
      </c>
      <c r="S125" s="230">
        <v>0</v>
      </c>
      <c r="T125" s="231">
        <f>S125*H125</f>
        <v>0</v>
      </c>
      <c r="AR125" s="24" t="s">
        <v>183</v>
      </c>
      <c r="AT125" s="24" t="s">
        <v>166</v>
      </c>
      <c r="AU125" s="24" t="s">
        <v>83</v>
      </c>
      <c r="AY125" s="24" t="s">
        <v>163</v>
      </c>
      <c r="BE125" s="232">
        <f>IF(N125="základní",J125,0)</f>
        <v>0</v>
      </c>
      <c r="BF125" s="232">
        <f>IF(N125="snížená",J125,0)</f>
        <v>0</v>
      </c>
      <c r="BG125" s="232">
        <f>IF(N125="zákl. přenesená",J125,0)</f>
        <v>0</v>
      </c>
      <c r="BH125" s="232">
        <f>IF(N125="sníž. přenesená",J125,0)</f>
        <v>0</v>
      </c>
      <c r="BI125" s="232">
        <f>IF(N125="nulová",J125,0)</f>
        <v>0</v>
      </c>
      <c r="BJ125" s="24" t="s">
        <v>24</v>
      </c>
      <c r="BK125" s="232">
        <f>ROUND(I125*H125,2)</f>
        <v>0</v>
      </c>
      <c r="BL125" s="24" t="s">
        <v>183</v>
      </c>
      <c r="BM125" s="24" t="s">
        <v>2012</v>
      </c>
    </row>
    <row r="126" s="10" customFormat="1" ht="37.44" customHeight="1">
      <c r="B126" s="205"/>
      <c r="C126" s="206"/>
      <c r="D126" s="207" t="s">
        <v>73</v>
      </c>
      <c r="E126" s="208" t="s">
        <v>344</v>
      </c>
      <c r="F126" s="208" t="s">
        <v>1671</v>
      </c>
      <c r="G126" s="206"/>
      <c r="H126" s="206"/>
      <c r="I126" s="209"/>
      <c r="J126" s="210">
        <f>BK126</f>
        <v>0</v>
      </c>
      <c r="K126" s="206"/>
      <c r="L126" s="211"/>
      <c r="M126" s="212"/>
      <c r="N126" s="213"/>
      <c r="O126" s="213"/>
      <c r="P126" s="214">
        <f>P127</f>
        <v>0</v>
      </c>
      <c r="Q126" s="213"/>
      <c r="R126" s="214">
        <f>R127</f>
        <v>0.055370799999999998</v>
      </c>
      <c r="S126" s="213"/>
      <c r="T126" s="215">
        <f>T127</f>
        <v>0.221</v>
      </c>
      <c r="AR126" s="216" t="s">
        <v>178</v>
      </c>
      <c r="AT126" s="217" t="s">
        <v>73</v>
      </c>
      <c r="AU126" s="217" t="s">
        <v>74</v>
      </c>
      <c r="AY126" s="216" t="s">
        <v>163</v>
      </c>
      <c r="BK126" s="218">
        <f>BK127</f>
        <v>0</v>
      </c>
    </row>
    <row r="127" s="10" customFormat="1" ht="19.92" customHeight="1">
      <c r="B127" s="205"/>
      <c r="C127" s="206"/>
      <c r="D127" s="207" t="s">
        <v>73</v>
      </c>
      <c r="E127" s="219" t="s">
        <v>1672</v>
      </c>
      <c r="F127" s="219" t="s">
        <v>1673</v>
      </c>
      <c r="G127" s="206"/>
      <c r="H127" s="206"/>
      <c r="I127" s="209"/>
      <c r="J127" s="220">
        <f>BK127</f>
        <v>0</v>
      </c>
      <c r="K127" s="206"/>
      <c r="L127" s="211"/>
      <c r="M127" s="212"/>
      <c r="N127" s="213"/>
      <c r="O127" s="213"/>
      <c r="P127" s="214">
        <f>SUM(P128:P143)</f>
        <v>0</v>
      </c>
      <c r="Q127" s="213"/>
      <c r="R127" s="214">
        <f>SUM(R128:R143)</f>
        <v>0.055370799999999998</v>
      </c>
      <c r="S127" s="213"/>
      <c r="T127" s="215">
        <f>SUM(T128:T143)</f>
        <v>0.221</v>
      </c>
      <c r="AR127" s="216" t="s">
        <v>178</v>
      </c>
      <c r="AT127" s="217" t="s">
        <v>73</v>
      </c>
      <c r="AU127" s="217" t="s">
        <v>24</v>
      </c>
      <c r="AY127" s="216" t="s">
        <v>163</v>
      </c>
      <c r="BK127" s="218">
        <f>SUM(BK128:BK143)</f>
        <v>0</v>
      </c>
    </row>
    <row r="128" s="1" customFormat="1" ht="25.5" customHeight="1">
      <c r="B128" s="46"/>
      <c r="C128" s="221" t="s">
        <v>306</v>
      </c>
      <c r="D128" s="221" t="s">
        <v>166</v>
      </c>
      <c r="E128" s="222" t="s">
        <v>2013</v>
      </c>
      <c r="F128" s="223" t="s">
        <v>2014</v>
      </c>
      <c r="G128" s="224" t="s">
        <v>440</v>
      </c>
      <c r="H128" s="225">
        <v>34</v>
      </c>
      <c r="I128" s="226"/>
      <c r="J128" s="227">
        <f>ROUND(I128*H128,2)</f>
        <v>0</v>
      </c>
      <c r="K128" s="223" t="s">
        <v>232</v>
      </c>
      <c r="L128" s="72"/>
      <c r="M128" s="228" t="s">
        <v>22</v>
      </c>
      <c r="N128" s="229" t="s">
        <v>45</v>
      </c>
      <c r="O128" s="47"/>
      <c r="P128" s="230">
        <f>O128*H128</f>
        <v>0</v>
      </c>
      <c r="Q128" s="230">
        <v>0.00014999999999999999</v>
      </c>
      <c r="R128" s="230">
        <f>Q128*H128</f>
        <v>0.0050999999999999995</v>
      </c>
      <c r="S128" s="230">
        <v>0.0064999999999999997</v>
      </c>
      <c r="T128" s="231">
        <f>S128*H128</f>
        <v>0.221</v>
      </c>
      <c r="AR128" s="24" t="s">
        <v>584</v>
      </c>
      <c r="AT128" s="24" t="s">
        <v>166</v>
      </c>
      <c r="AU128" s="24" t="s">
        <v>83</v>
      </c>
      <c r="AY128" s="24" t="s">
        <v>163</v>
      </c>
      <c r="BE128" s="232">
        <f>IF(N128="základní",J128,0)</f>
        <v>0</v>
      </c>
      <c r="BF128" s="232">
        <f>IF(N128="snížená",J128,0)</f>
        <v>0</v>
      </c>
      <c r="BG128" s="232">
        <f>IF(N128="zákl. přenesená",J128,0)</f>
        <v>0</v>
      </c>
      <c r="BH128" s="232">
        <f>IF(N128="sníž. přenesená",J128,0)</f>
        <v>0</v>
      </c>
      <c r="BI128" s="232">
        <f>IF(N128="nulová",J128,0)</f>
        <v>0</v>
      </c>
      <c r="BJ128" s="24" t="s">
        <v>24</v>
      </c>
      <c r="BK128" s="232">
        <f>ROUND(I128*H128,2)</f>
        <v>0</v>
      </c>
      <c r="BL128" s="24" t="s">
        <v>584</v>
      </c>
      <c r="BM128" s="24" t="s">
        <v>2015</v>
      </c>
    </row>
    <row r="129" s="11" customFormat="1">
      <c r="B129" s="233"/>
      <c r="C129" s="234"/>
      <c r="D129" s="235" t="s">
        <v>173</v>
      </c>
      <c r="E129" s="236" t="s">
        <v>22</v>
      </c>
      <c r="F129" s="237" t="s">
        <v>2016</v>
      </c>
      <c r="G129" s="234"/>
      <c r="H129" s="238">
        <v>34</v>
      </c>
      <c r="I129" s="239"/>
      <c r="J129" s="234"/>
      <c r="K129" s="234"/>
      <c r="L129" s="240"/>
      <c r="M129" s="241"/>
      <c r="N129" s="242"/>
      <c r="O129" s="242"/>
      <c r="P129" s="242"/>
      <c r="Q129" s="242"/>
      <c r="R129" s="242"/>
      <c r="S129" s="242"/>
      <c r="T129" s="243"/>
      <c r="AT129" s="244" t="s">
        <v>173</v>
      </c>
      <c r="AU129" s="244" t="s">
        <v>83</v>
      </c>
      <c r="AV129" s="11" t="s">
        <v>83</v>
      </c>
      <c r="AW129" s="11" t="s">
        <v>37</v>
      </c>
      <c r="AX129" s="11" t="s">
        <v>24</v>
      </c>
      <c r="AY129" s="244" t="s">
        <v>163</v>
      </c>
    </row>
    <row r="130" s="1" customFormat="1" ht="25.5" customHeight="1">
      <c r="B130" s="46"/>
      <c r="C130" s="221" t="s">
        <v>311</v>
      </c>
      <c r="D130" s="221" t="s">
        <v>166</v>
      </c>
      <c r="E130" s="222" t="s">
        <v>2017</v>
      </c>
      <c r="F130" s="223" t="s">
        <v>2018</v>
      </c>
      <c r="G130" s="224" t="s">
        <v>261</v>
      </c>
      <c r="H130" s="225">
        <v>60.399999999999999</v>
      </c>
      <c r="I130" s="226"/>
      <c r="J130" s="227">
        <f>ROUND(I130*H130,2)</f>
        <v>0</v>
      </c>
      <c r="K130" s="223" t="s">
        <v>232</v>
      </c>
      <c r="L130" s="72"/>
      <c r="M130" s="228" t="s">
        <v>22</v>
      </c>
      <c r="N130" s="229" t="s">
        <v>45</v>
      </c>
      <c r="O130" s="47"/>
      <c r="P130" s="230">
        <f>O130*H130</f>
        <v>0</v>
      </c>
      <c r="Q130" s="230">
        <v>0</v>
      </c>
      <c r="R130" s="230">
        <f>Q130*H130</f>
        <v>0</v>
      </c>
      <c r="S130" s="230">
        <v>0</v>
      </c>
      <c r="T130" s="231">
        <f>S130*H130</f>
        <v>0</v>
      </c>
      <c r="AR130" s="24" t="s">
        <v>584</v>
      </c>
      <c r="AT130" s="24" t="s">
        <v>166</v>
      </c>
      <c r="AU130" s="24" t="s">
        <v>83</v>
      </c>
      <c r="AY130" s="24" t="s">
        <v>163</v>
      </c>
      <c r="BE130" s="232">
        <f>IF(N130="základní",J130,0)</f>
        <v>0</v>
      </c>
      <c r="BF130" s="232">
        <f>IF(N130="snížená",J130,0)</f>
        <v>0</v>
      </c>
      <c r="BG130" s="232">
        <f>IF(N130="zákl. přenesená",J130,0)</f>
        <v>0</v>
      </c>
      <c r="BH130" s="232">
        <f>IF(N130="sníž. přenesená",J130,0)</f>
        <v>0</v>
      </c>
      <c r="BI130" s="232">
        <f>IF(N130="nulová",J130,0)</f>
        <v>0</v>
      </c>
      <c r="BJ130" s="24" t="s">
        <v>24</v>
      </c>
      <c r="BK130" s="232">
        <f>ROUND(I130*H130,2)</f>
        <v>0</v>
      </c>
      <c r="BL130" s="24" t="s">
        <v>584</v>
      </c>
      <c r="BM130" s="24" t="s">
        <v>2019</v>
      </c>
    </row>
    <row r="131" s="1" customFormat="1">
      <c r="B131" s="46"/>
      <c r="C131" s="74"/>
      <c r="D131" s="235" t="s">
        <v>234</v>
      </c>
      <c r="E131" s="74"/>
      <c r="F131" s="259" t="s">
        <v>2020</v>
      </c>
      <c r="G131" s="74"/>
      <c r="H131" s="74"/>
      <c r="I131" s="191"/>
      <c r="J131" s="74"/>
      <c r="K131" s="74"/>
      <c r="L131" s="72"/>
      <c r="M131" s="260"/>
      <c r="N131" s="47"/>
      <c r="O131" s="47"/>
      <c r="P131" s="47"/>
      <c r="Q131" s="47"/>
      <c r="R131" s="47"/>
      <c r="S131" s="47"/>
      <c r="T131" s="95"/>
      <c r="AT131" s="24" t="s">
        <v>234</v>
      </c>
      <c r="AU131" s="24" t="s">
        <v>83</v>
      </c>
    </row>
    <row r="132" s="11" customFormat="1">
      <c r="B132" s="233"/>
      <c r="C132" s="234"/>
      <c r="D132" s="235" t="s">
        <v>173</v>
      </c>
      <c r="E132" s="236" t="s">
        <v>22</v>
      </c>
      <c r="F132" s="237" t="s">
        <v>2021</v>
      </c>
      <c r="G132" s="234"/>
      <c r="H132" s="238">
        <v>24.600000000000001</v>
      </c>
      <c r="I132" s="239"/>
      <c r="J132" s="234"/>
      <c r="K132" s="234"/>
      <c r="L132" s="240"/>
      <c r="M132" s="241"/>
      <c r="N132" s="242"/>
      <c r="O132" s="242"/>
      <c r="P132" s="242"/>
      <c r="Q132" s="242"/>
      <c r="R132" s="242"/>
      <c r="S132" s="242"/>
      <c r="T132" s="243"/>
      <c r="AT132" s="244" t="s">
        <v>173</v>
      </c>
      <c r="AU132" s="244" t="s">
        <v>83</v>
      </c>
      <c r="AV132" s="11" t="s">
        <v>83</v>
      </c>
      <c r="AW132" s="11" t="s">
        <v>37</v>
      </c>
      <c r="AX132" s="11" t="s">
        <v>74</v>
      </c>
      <c r="AY132" s="244" t="s">
        <v>163</v>
      </c>
    </row>
    <row r="133" s="11" customFormat="1">
      <c r="B133" s="233"/>
      <c r="C133" s="234"/>
      <c r="D133" s="235" t="s">
        <v>173</v>
      </c>
      <c r="E133" s="236" t="s">
        <v>22</v>
      </c>
      <c r="F133" s="237" t="s">
        <v>2022</v>
      </c>
      <c r="G133" s="234"/>
      <c r="H133" s="238">
        <v>35.799999999999997</v>
      </c>
      <c r="I133" s="239"/>
      <c r="J133" s="234"/>
      <c r="K133" s="234"/>
      <c r="L133" s="240"/>
      <c r="M133" s="241"/>
      <c r="N133" s="242"/>
      <c r="O133" s="242"/>
      <c r="P133" s="242"/>
      <c r="Q133" s="242"/>
      <c r="R133" s="242"/>
      <c r="S133" s="242"/>
      <c r="T133" s="243"/>
      <c r="AT133" s="244" t="s">
        <v>173</v>
      </c>
      <c r="AU133" s="244" t="s">
        <v>83</v>
      </c>
      <c r="AV133" s="11" t="s">
        <v>83</v>
      </c>
      <c r="AW133" s="11" t="s">
        <v>37</v>
      </c>
      <c r="AX133" s="11" t="s">
        <v>74</v>
      </c>
      <c r="AY133" s="244" t="s">
        <v>163</v>
      </c>
    </row>
    <row r="134" s="13" customFormat="1">
      <c r="B134" s="261"/>
      <c r="C134" s="262"/>
      <c r="D134" s="235" t="s">
        <v>173</v>
      </c>
      <c r="E134" s="263" t="s">
        <v>22</v>
      </c>
      <c r="F134" s="264" t="s">
        <v>266</v>
      </c>
      <c r="G134" s="262"/>
      <c r="H134" s="265">
        <v>60.399999999999999</v>
      </c>
      <c r="I134" s="266"/>
      <c r="J134" s="262"/>
      <c r="K134" s="262"/>
      <c r="L134" s="267"/>
      <c r="M134" s="268"/>
      <c r="N134" s="269"/>
      <c r="O134" s="269"/>
      <c r="P134" s="269"/>
      <c r="Q134" s="269"/>
      <c r="R134" s="269"/>
      <c r="S134" s="269"/>
      <c r="T134" s="270"/>
      <c r="AT134" s="271" t="s">
        <v>173</v>
      </c>
      <c r="AU134" s="271" t="s">
        <v>83</v>
      </c>
      <c r="AV134" s="13" t="s">
        <v>183</v>
      </c>
      <c r="AW134" s="13" t="s">
        <v>37</v>
      </c>
      <c r="AX134" s="13" t="s">
        <v>24</v>
      </c>
      <c r="AY134" s="271" t="s">
        <v>163</v>
      </c>
    </row>
    <row r="135" s="1" customFormat="1" ht="25.5" customHeight="1">
      <c r="B135" s="46"/>
      <c r="C135" s="272" t="s">
        <v>317</v>
      </c>
      <c r="D135" s="272" t="s">
        <v>344</v>
      </c>
      <c r="E135" s="273" t="s">
        <v>2023</v>
      </c>
      <c r="F135" s="274" t="s">
        <v>2024</v>
      </c>
      <c r="G135" s="275" t="s">
        <v>261</v>
      </c>
      <c r="H135" s="276">
        <v>66.439999999999998</v>
      </c>
      <c r="I135" s="277"/>
      <c r="J135" s="278">
        <f>ROUND(I135*H135,2)</f>
        <v>0</v>
      </c>
      <c r="K135" s="274" t="s">
        <v>232</v>
      </c>
      <c r="L135" s="279"/>
      <c r="M135" s="280" t="s">
        <v>22</v>
      </c>
      <c r="N135" s="281" t="s">
        <v>45</v>
      </c>
      <c r="O135" s="47"/>
      <c r="P135" s="230">
        <f>O135*H135</f>
        <v>0</v>
      </c>
      <c r="Q135" s="230">
        <v>0.00067000000000000002</v>
      </c>
      <c r="R135" s="230">
        <f>Q135*H135</f>
        <v>0.0445148</v>
      </c>
      <c r="S135" s="230">
        <v>0</v>
      </c>
      <c r="T135" s="231">
        <f>S135*H135</f>
        <v>0</v>
      </c>
      <c r="AR135" s="24" t="s">
        <v>1979</v>
      </c>
      <c r="AT135" s="24" t="s">
        <v>344</v>
      </c>
      <c r="AU135" s="24" t="s">
        <v>83</v>
      </c>
      <c r="AY135" s="24" t="s">
        <v>163</v>
      </c>
      <c r="BE135" s="232">
        <f>IF(N135="základní",J135,0)</f>
        <v>0</v>
      </c>
      <c r="BF135" s="232">
        <f>IF(N135="snížená",J135,0)</f>
        <v>0</v>
      </c>
      <c r="BG135" s="232">
        <f>IF(N135="zákl. přenesená",J135,0)</f>
        <v>0</v>
      </c>
      <c r="BH135" s="232">
        <f>IF(N135="sníž. přenesená",J135,0)</f>
        <v>0</v>
      </c>
      <c r="BI135" s="232">
        <f>IF(N135="nulová",J135,0)</f>
        <v>0</v>
      </c>
      <c r="BJ135" s="24" t="s">
        <v>24</v>
      </c>
      <c r="BK135" s="232">
        <f>ROUND(I135*H135,2)</f>
        <v>0</v>
      </c>
      <c r="BL135" s="24" t="s">
        <v>1979</v>
      </c>
      <c r="BM135" s="24" t="s">
        <v>2025</v>
      </c>
    </row>
    <row r="136" s="11" customFormat="1">
      <c r="B136" s="233"/>
      <c r="C136" s="234"/>
      <c r="D136" s="235" t="s">
        <v>173</v>
      </c>
      <c r="E136" s="234"/>
      <c r="F136" s="237" t="s">
        <v>2026</v>
      </c>
      <c r="G136" s="234"/>
      <c r="H136" s="238">
        <v>66.439999999999998</v>
      </c>
      <c r="I136" s="239"/>
      <c r="J136" s="234"/>
      <c r="K136" s="234"/>
      <c r="L136" s="240"/>
      <c r="M136" s="241"/>
      <c r="N136" s="242"/>
      <c r="O136" s="242"/>
      <c r="P136" s="242"/>
      <c r="Q136" s="242"/>
      <c r="R136" s="242"/>
      <c r="S136" s="242"/>
      <c r="T136" s="243"/>
      <c r="AT136" s="244" t="s">
        <v>173</v>
      </c>
      <c r="AU136" s="244" t="s">
        <v>83</v>
      </c>
      <c r="AV136" s="11" t="s">
        <v>83</v>
      </c>
      <c r="AW136" s="11" t="s">
        <v>6</v>
      </c>
      <c r="AX136" s="11" t="s">
        <v>24</v>
      </c>
      <c r="AY136" s="244" t="s">
        <v>163</v>
      </c>
    </row>
    <row r="137" s="1" customFormat="1" ht="16.5" customHeight="1">
      <c r="B137" s="46"/>
      <c r="C137" s="221" t="s">
        <v>324</v>
      </c>
      <c r="D137" s="221" t="s">
        <v>166</v>
      </c>
      <c r="E137" s="222" t="s">
        <v>2027</v>
      </c>
      <c r="F137" s="223" t="s">
        <v>2028</v>
      </c>
      <c r="G137" s="224" t="s">
        <v>440</v>
      </c>
      <c r="H137" s="225">
        <v>2</v>
      </c>
      <c r="I137" s="226"/>
      <c r="J137" s="227">
        <f>ROUND(I137*H137,2)</f>
        <v>0</v>
      </c>
      <c r="K137" s="223" t="s">
        <v>232</v>
      </c>
      <c r="L137" s="72"/>
      <c r="M137" s="228" t="s">
        <v>22</v>
      </c>
      <c r="N137" s="229" t="s">
        <v>45</v>
      </c>
      <c r="O137" s="47"/>
      <c r="P137" s="230">
        <f>O137*H137</f>
        <v>0</v>
      </c>
      <c r="Q137" s="230">
        <v>0</v>
      </c>
      <c r="R137" s="230">
        <f>Q137*H137</f>
        <v>0</v>
      </c>
      <c r="S137" s="230">
        <v>0</v>
      </c>
      <c r="T137" s="231">
        <f>S137*H137</f>
        <v>0</v>
      </c>
      <c r="AR137" s="24" t="s">
        <v>584</v>
      </c>
      <c r="AT137" s="24" t="s">
        <v>166</v>
      </c>
      <c r="AU137" s="24" t="s">
        <v>83</v>
      </c>
      <c r="AY137" s="24" t="s">
        <v>163</v>
      </c>
      <c r="BE137" s="232">
        <f>IF(N137="základní",J137,0)</f>
        <v>0</v>
      </c>
      <c r="BF137" s="232">
        <f>IF(N137="snížená",J137,0)</f>
        <v>0</v>
      </c>
      <c r="BG137" s="232">
        <f>IF(N137="zákl. přenesená",J137,0)</f>
        <v>0</v>
      </c>
      <c r="BH137" s="232">
        <f>IF(N137="sníž. přenesená",J137,0)</f>
        <v>0</v>
      </c>
      <c r="BI137" s="232">
        <f>IF(N137="nulová",J137,0)</f>
        <v>0</v>
      </c>
      <c r="BJ137" s="24" t="s">
        <v>24</v>
      </c>
      <c r="BK137" s="232">
        <f>ROUND(I137*H137,2)</f>
        <v>0</v>
      </c>
      <c r="BL137" s="24" t="s">
        <v>584</v>
      </c>
      <c r="BM137" s="24" t="s">
        <v>2029</v>
      </c>
    </row>
    <row r="138" s="1" customFormat="1">
      <c r="B138" s="46"/>
      <c r="C138" s="74"/>
      <c r="D138" s="235" t="s">
        <v>234</v>
      </c>
      <c r="E138" s="74"/>
      <c r="F138" s="259" t="s">
        <v>2030</v>
      </c>
      <c r="G138" s="74"/>
      <c r="H138" s="74"/>
      <c r="I138" s="191"/>
      <c r="J138" s="74"/>
      <c r="K138" s="74"/>
      <c r="L138" s="72"/>
      <c r="M138" s="260"/>
      <c r="N138" s="47"/>
      <c r="O138" s="47"/>
      <c r="P138" s="47"/>
      <c r="Q138" s="47"/>
      <c r="R138" s="47"/>
      <c r="S138" s="47"/>
      <c r="T138" s="95"/>
      <c r="AT138" s="24" t="s">
        <v>234</v>
      </c>
      <c r="AU138" s="24" t="s">
        <v>83</v>
      </c>
    </row>
    <row r="139" s="1" customFormat="1" ht="16.5" customHeight="1">
      <c r="B139" s="46"/>
      <c r="C139" s="272" t="s">
        <v>330</v>
      </c>
      <c r="D139" s="272" t="s">
        <v>344</v>
      </c>
      <c r="E139" s="273" t="s">
        <v>2031</v>
      </c>
      <c r="F139" s="274" t="s">
        <v>2032</v>
      </c>
      <c r="G139" s="275" t="s">
        <v>440</v>
      </c>
      <c r="H139" s="276">
        <v>2</v>
      </c>
      <c r="I139" s="277"/>
      <c r="J139" s="278">
        <f>ROUND(I139*H139,2)</f>
        <v>0</v>
      </c>
      <c r="K139" s="274" t="s">
        <v>22</v>
      </c>
      <c r="L139" s="279"/>
      <c r="M139" s="280" t="s">
        <v>22</v>
      </c>
      <c r="N139" s="281" t="s">
        <v>45</v>
      </c>
      <c r="O139" s="47"/>
      <c r="P139" s="230">
        <f>O139*H139</f>
        <v>0</v>
      </c>
      <c r="Q139" s="230">
        <v>0</v>
      </c>
      <c r="R139" s="230">
        <f>Q139*H139</f>
        <v>0</v>
      </c>
      <c r="S139" s="230">
        <v>0</v>
      </c>
      <c r="T139" s="231">
        <f>S139*H139</f>
        <v>0</v>
      </c>
      <c r="AR139" s="24" t="s">
        <v>1918</v>
      </c>
      <c r="AT139" s="24" t="s">
        <v>344</v>
      </c>
      <c r="AU139" s="24" t="s">
        <v>83</v>
      </c>
      <c r="AY139" s="24" t="s">
        <v>163</v>
      </c>
      <c r="BE139" s="232">
        <f>IF(N139="základní",J139,0)</f>
        <v>0</v>
      </c>
      <c r="BF139" s="232">
        <f>IF(N139="snížená",J139,0)</f>
        <v>0</v>
      </c>
      <c r="BG139" s="232">
        <f>IF(N139="zákl. přenesená",J139,0)</f>
        <v>0</v>
      </c>
      <c r="BH139" s="232">
        <f>IF(N139="sníž. přenesená",J139,0)</f>
        <v>0</v>
      </c>
      <c r="BI139" s="232">
        <f>IF(N139="nulová",J139,0)</f>
        <v>0</v>
      </c>
      <c r="BJ139" s="24" t="s">
        <v>24</v>
      </c>
      <c r="BK139" s="232">
        <f>ROUND(I139*H139,2)</f>
        <v>0</v>
      </c>
      <c r="BL139" s="24" t="s">
        <v>584</v>
      </c>
      <c r="BM139" s="24" t="s">
        <v>2033</v>
      </c>
    </row>
    <row r="140" s="1" customFormat="1" ht="16.5" customHeight="1">
      <c r="B140" s="46"/>
      <c r="C140" s="221" t="s">
        <v>9</v>
      </c>
      <c r="D140" s="221" t="s">
        <v>166</v>
      </c>
      <c r="E140" s="222" t="s">
        <v>2034</v>
      </c>
      <c r="F140" s="223" t="s">
        <v>2035</v>
      </c>
      <c r="G140" s="224" t="s">
        <v>261</v>
      </c>
      <c r="H140" s="225">
        <v>60.399999999999999</v>
      </c>
      <c r="I140" s="226"/>
      <c r="J140" s="227">
        <f>ROUND(I140*H140,2)</f>
        <v>0</v>
      </c>
      <c r="K140" s="223" t="s">
        <v>232</v>
      </c>
      <c r="L140" s="72"/>
      <c r="M140" s="228" t="s">
        <v>22</v>
      </c>
      <c r="N140" s="229" t="s">
        <v>45</v>
      </c>
      <c r="O140" s="47"/>
      <c r="P140" s="230">
        <f>O140*H140</f>
        <v>0</v>
      </c>
      <c r="Q140" s="230">
        <v>0</v>
      </c>
      <c r="R140" s="230">
        <f>Q140*H140</f>
        <v>0</v>
      </c>
      <c r="S140" s="230">
        <v>0</v>
      </c>
      <c r="T140" s="231">
        <f>S140*H140</f>
        <v>0</v>
      </c>
      <c r="AR140" s="24" t="s">
        <v>584</v>
      </c>
      <c r="AT140" s="24" t="s">
        <v>166</v>
      </c>
      <c r="AU140" s="24" t="s">
        <v>83</v>
      </c>
      <c r="AY140" s="24" t="s">
        <v>163</v>
      </c>
      <c r="BE140" s="232">
        <f>IF(N140="základní",J140,0)</f>
        <v>0</v>
      </c>
      <c r="BF140" s="232">
        <f>IF(N140="snížená",J140,0)</f>
        <v>0</v>
      </c>
      <c r="BG140" s="232">
        <f>IF(N140="zákl. přenesená",J140,0)</f>
        <v>0</v>
      </c>
      <c r="BH140" s="232">
        <f>IF(N140="sníž. přenesená",J140,0)</f>
        <v>0</v>
      </c>
      <c r="BI140" s="232">
        <f>IF(N140="nulová",J140,0)</f>
        <v>0</v>
      </c>
      <c r="BJ140" s="24" t="s">
        <v>24</v>
      </c>
      <c r="BK140" s="232">
        <f>ROUND(I140*H140,2)</f>
        <v>0</v>
      </c>
      <c r="BL140" s="24" t="s">
        <v>584</v>
      </c>
      <c r="BM140" s="24" t="s">
        <v>2036</v>
      </c>
    </row>
    <row r="141" s="1" customFormat="1">
      <c r="B141" s="46"/>
      <c r="C141" s="74"/>
      <c r="D141" s="235" t="s">
        <v>234</v>
      </c>
      <c r="E141" s="74"/>
      <c r="F141" s="259" t="s">
        <v>2037</v>
      </c>
      <c r="G141" s="74"/>
      <c r="H141" s="74"/>
      <c r="I141" s="191"/>
      <c r="J141" s="74"/>
      <c r="K141" s="74"/>
      <c r="L141" s="72"/>
      <c r="M141" s="260"/>
      <c r="N141" s="47"/>
      <c r="O141" s="47"/>
      <c r="P141" s="47"/>
      <c r="Q141" s="47"/>
      <c r="R141" s="47"/>
      <c r="S141" s="47"/>
      <c r="T141" s="95"/>
      <c r="AT141" s="24" t="s">
        <v>234</v>
      </c>
      <c r="AU141" s="24" t="s">
        <v>83</v>
      </c>
    </row>
    <row r="142" s="1" customFormat="1" ht="25.5" customHeight="1">
      <c r="B142" s="46"/>
      <c r="C142" s="221" t="s">
        <v>343</v>
      </c>
      <c r="D142" s="221" t="s">
        <v>166</v>
      </c>
      <c r="E142" s="222" t="s">
        <v>2038</v>
      </c>
      <c r="F142" s="223" t="s">
        <v>2039</v>
      </c>
      <c r="G142" s="224" t="s">
        <v>440</v>
      </c>
      <c r="H142" s="225">
        <v>2</v>
      </c>
      <c r="I142" s="226"/>
      <c r="J142" s="227">
        <f>ROUND(I142*H142,2)</f>
        <v>0</v>
      </c>
      <c r="K142" s="223" t="s">
        <v>22</v>
      </c>
      <c r="L142" s="72"/>
      <c r="M142" s="228" t="s">
        <v>22</v>
      </c>
      <c r="N142" s="229" t="s">
        <v>45</v>
      </c>
      <c r="O142" s="47"/>
      <c r="P142" s="230">
        <f>O142*H142</f>
        <v>0</v>
      </c>
      <c r="Q142" s="230">
        <v>0.00016000000000000001</v>
      </c>
      <c r="R142" s="230">
        <f>Q142*H142</f>
        <v>0.00032000000000000003</v>
      </c>
      <c r="S142" s="230">
        <v>0</v>
      </c>
      <c r="T142" s="231">
        <f>S142*H142</f>
        <v>0</v>
      </c>
      <c r="AR142" s="24" t="s">
        <v>584</v>
      </c>
      <c r="AT142" s="24" t="s">
        <v>166</v>
      </c>
      <c r="AU142" s="24" t="s">
        <v>83</v>
      </c>
      <c r="AY142" s="24" t="s">
        <v>163</v>
      </c>
      <c r="BE142" s="232">
        <f>IF(N142="základní",J142,0)</f>
        <v>0</v>
      </c>
      <c r="BF142" s="232">
        <f>IF(N142="snížená",J142,0)</f>
        <v>0</v>
      </c>
      <c r="BG142" s="232">
        <f>IF(N142="zákl. přenesená",J142,0)</f>
        <v>0</v>
      </c>
      <c r="BH142" s="232">
        <f>IF(N142="sníž. přenesená",J142,0)</f>
        <v>0</v>
      </c>
      <c r="BI142" s="232">
        <f>IF(N142="nulová",J142,0)</f>
        <v>0</v>
      </c>
      <c r="BJ142" s="24" t="s">
        <v>24</v>
      </c>
      <c r="BK142" s="232">
        <f>ROUND(I142*H142,2)</f>
        <v>0</v>
      </c>
      <c r="BL142" s="24" t="s">
        <v>584</v>
      </c>
      <c r="BM142" s="24" t="s">
        <v>2040</v>
      </c>
    </row>
    <row r="143" s="1" customFormat="1" ht="16.5" customHeight="1">
      <c r="B143" s="46"/>
      <c r="C143" s="221" t="s">
        <v>349</v>
      </c>
      <c r="D143" s="221" t="s">
        <v>166</v>
      </c>
      <c r="E143" s="222" t="s">
        <v>2041</v>
      </c>
      <c r="F143" s="223" t="s">
        <v>2042</v>
      </c>
      <c r="G143" s="224" t="s">
        <v>261</v>
      </c>
      <c r="H143" s="225">
        <v>60.399999999999999</v>
      </c>
      <c r="I143" s="226"/>
      <c r="J143" s="227">
        <f>ROUND(I143*H143,2)</f>
        <v>0</v>
      </c>
      <c r="K143" s="223" t="s">
        <v>232</v>
      </c>
      <c r="L143" s="72"/>
      <c r="M143" s="228" t="s">
        <v>22</v>
      </c>
      <c r="N143" s="229" t="s">
        <v>45</v>
      </c>
      <c r="O143" s="47"/>
      <c r="P143" s="230">
        <f>O143*H143</f>
        <v>0</v>
      </c>
      <c r="Q143" s="230">
        <v>9.0000000000000006E-05</v>
      </c>
      <c r="R143" s="230">
        <f>Q143*H143</f>
        <v>0.0054359999999999999</v>
      </c>
      <c r="S143" s="230">
        <v>0</v>
      </c>
      <c r="T143" s="231">
        <f>S143*H143</f>
        <v>0</v>
      </c>
      <c r="AR143" s="24" t="s">
        <v>183</v>
      </c>
      <c r="AT143" s="24" t="s">
        <v>166</v>
      </c>
      <c r="AU143" s="24" t="s">
        <v>83</v>
      </c>
      <c r="AY143" s="24" t="s">
        <v>163</v>
      </c>
      <c r="BE143" s="232">
        <f>IF(N143="základní",J143,0)</f>
        <v>0</v>
      </c>
      <c r="BF143" s="232">
        <f>IF(N143="snížená",J143,0)</f>
        <v>0</v>
      </c>
      <c r="BG143" s="232">
        <f>IF(N143="zákl. přenesená",J143,0)</f>
        <v>0</v>
      </c>
      <c r="BH143" s="232">
        <f>IF(N143="sníž. přenesená",J143,0)</f>
        <v>0</v>
      </c>
      <c r="BI143" s="232">
        <f>IF(N143="nulová",J143,0)</f>
        <v>0</v>
      </c>
      <c r="BJ143" s="24" t="s">
        <v>24</v>
      </c>
      <c r="BK143" s="232">
        <f>ROUND(I143*H143,2)</f>
        <v>0</v>
      </c>
      <c r="BL143" s="24" t="s">
        <v>183</v>
      </c>
      <c r="BM143" s="24" t="s">
        <v>2043</v>
      </c>
    </row>
    <row r="144" s="10" customFormat="1" ht="37.44" customHeight="1">
      <c r="B144" s="205"/>
      <c r="C144" s="206"/>
      <c r="D144" s="207" t="s">
        <v>73</v>
      </c>
      <c r="E144" s="208" t="s">
        <v>160</v>
      </c>
      <c r="F144" s="208" t="s">
        <v>161</v>
      </c>
      <c r="G144" s="206"/>
      <c r="H144" s="206"/>
      <c r="I144" s="209"/>
      <c r="J144" s="210">
        <f>BK144</f>
        <v>0</v>
      </c>
      <c r="K144" s="206"/>
      <c r="L144" s="211"/>
      <c r="M144" s="212"/>
      <c r="N144" s="213"/>
      <c r="O144" s="213"/>
      <c r="P144" s="214">
        <f>P145</f>
        <v>0</v>
      </c>
      <c r="Q144" s="213"/>
      <c r="R144" s="214">
        <f>R145</f>
        <v>0</v>
      </c>
      <c r="S144" s="213"/>
      <c r="T144" s="215">
        <f>T145</f>
        <v>0</v>
      </c>
      <c r="AR144" s="216" t="s">
        <v>162</v>
      </c>
      <c r="AT144" s="217" t="s">
        <v>73</v>
      </c>
      <c r="AU144" s="217" t="s">
        <v>74</v>
      </c>
      <c r="AY144" s="216" t="s">
        <v>163</v>
      </c>
      <c r="BK144" s="218">
        <f>BK145</f>
        <v>0</v>
      </c>
    </row>
    <row r="145" s="10" customFormat="1" ht="19.92" customHeight="1">
      <c r="B145" s="205"/>
      <c r="C145" s="206"/>
      <c r="D145" s="207" t="s">
        <v>73</v>
      </c>
      <c r="E145" s="219" t="s">
        <v>197</v>
      </c>
      <c r="F145" s="219" t="s">
        <v>198</v>
      </c>
      <c r="G145" s="206"/>
      <c r="H145" s="206"/>
      <c r="I145" s="209"/>
      <c r="J145" s="220">
        <f>BK145</f>
        <v>0</v>
      </c>
      <c r="K145" s="206"/>
      <c r="L145" s="211"/>
      <c r="M145" s="212"/>
      <c r="N145" s="213"/>
      <c r="O145" s="213"/>
      <c r="P145" s="214">
        <f>SUM(P146:P147)</f>
        <v>0</v>
      </c>
      <c r="Q145" s="213"/>
      <c r="R145" s="214">
        <f>SUM(R146:R147)</f>
        <v>0</v>
      </c>
      <c r="S145" s="213"/>
      <c r="T145" s="215">
        <f>SUM(T146:T147)</f>
        <v>0</v>
      </c>
      <c r="AR145" s="216" t="s">
        <v>162</v>
      </c>
      <c r="AT145" s="217" t="s">
        <v>73</v>
      </c>
      <c r="AU145" s="217" t="s">
        <v>24</v>
      </c>
      <c r="AY145" s="216" t="s">
        <v>163</v>
      </c>
      <c r="BK145" s="218">
        <f>SUM(BK146:BK147)</f>
        <v>0</v>
      </c>
    </row>
    <row r="146" s="1" customFormat="1" ht="16.5" customHeight="1">
      <c r="B146" s="46"/>
      <c r="C146" s="221" t="s">
        <v>356</v>
      </c>
      <c r="D146" s="221" t="s">
        <v>166</v>
      </c>
      <c r="E146" s="222" t="s">
        <v>2044</v>
      </c>
      <c r="F146" s="223" t="s">
        <v>2045</v>
      </c>
      <c r="G146" s="224" t="s">
        <v>169</v>
      </c>
      <c r="H146" s="225">
        <v>1</v>
      </c>
      <c r="I146" s="226"/>
      <c r="J146" s="227">
        <f>ROUND(I146*H146,2)</f>
        <v>0</v>
      </c>
      <c r="K146" s="223" t="s">
        <v>22</v>
      </c>
      <c r="L146" s="72"/>
      <c r="M146" s="228" t="s">
        <v>22</v>
      </c>
      <c r="N146" s="229" t="s">
        <v>45</v>
      </c>
      <c r="O146" s="47"/>
      <c r="P146" s="230">
        <f>O146*H146</f>
        <v>0</v>
      </c>
      <c r="Q146" s="230">
        <v>0</v>
      </c>
      <c r="R146" s="230">
        <f>Q146*H146</f>
        <v>0</v>
      </c>
      <c r="S146" s="230">
        <v>0</v>
      </c>
      <c r="T146" s="231">
        <f>S146*H146</f>
        <v>0</v>
      </c>
      <c r="AR146" s="24" t="s">
        <v>171</v>
      </c>
      <c r="AT146" s="24" t="s">
        <v>166</v>
      </c>
      <c r="AU146" s="24" t="s">
        <v>83</v>
      </c>
      <c r="AY146" s="24" t="s">
        <v>163</v>
      </c>
      <c r="BE146" s="232">
        <f>IF(N146="základní",J146,0)</f>
        <v>0</v>
      </c>
      <c r="BF146" s="232">
        <f>IF(N146="snížená",J146,0)</f>
        <v>0</v>
      </c>
      <c r="BG146" s="232">
        <f>IF(N146="zákl. přenesená",J146,0)</f>
        <v>0</v>
      </c>
      <c r="BH146" s="232">
        <f>IF(N146="sníž. přenesená",J146,0)</f>
        <v>0</v>
      </c>
      <c r="BI146" s="232">
        <f>IF(N146="nulová",J146,0)</f>
        <v>0</v>
      </c>
      <c r="BJ146" s="24" t="s">
        <v>24</v>
      </c>
      <c r="BK146" s="232">
        <f>ROUND(I146*H146,2)</f>
        <v>0</v>
      </c>
      <c r="BL146" s="24" t="s">
        <v>171</v>
      </c>
      <c r="BM146" s="24" t="s">
        <v>2046</v>
      </c>
    </row>
    <row r="147" s="1" customFormat="1" ht="16.5" customHeight="1">
      <c r="B147" s="46"/>
      <c r="C147" s="221" t="s">
        <v>366</v>
      </c>
      <c r="D147" s="221" t="s">
        <v>166</v>
      </c>
      <c r="E147" s="222" t="s">
        <v>2047</v>
      </c>
      <c r="F147" s="223" t="s">
        <v>2048</v>
      </c>
      <c r="G147" s="224" t="s">
        <v>440</v>
      </c>
      <c r="H147" s="225">
        <v>2</v>
      </c>
      <c r="I147" s="226"/>
      <c r="J147" s="227">
        <f>ROUND(I147*H147,2)</f>
        <v>0</v>
      </c>
      <c r="K147" s="223" t="s">
        <v>22</v>
      </c>
      <c r="L147" s="72"/>
      <c r="M147" s="228" t="s">
        <v>22</v>
      </c>
      <c r="N147" s="255" t="s">
        <v>45</v>
      </c>
      <c r="O147" s="256"/>
      <c r="P147" s="257">
        <f>O147*H147</f>
        <v>0</v>
      </c>
      <c r="Q147" s="257">
        <v>0</v>
      </c>
      <c r="R147" s="257">
        <f>Q147*H147</f>
        <v>0</v>
      </c>
      <c r="S147" s="257">
        <v>0</v>
      </c>
      <c r="T147" s="258">
        <f>S147*H147</f>
        <v>0</v>
      </c>
      <c r="AR147" s="24" t="s">
        <v>171</v>
      </c>
      <c r="AT147" s="24" t="s">
        <v>166</v>
      </c>
      <c r="AU147" s="24" t="s">
        <v>83</v>
      </c>
      <c r="AY147" s="24" t="s">
        <v>163</v>
      </c>
      <c r="BE147" s="232">
        <f>IF(N147="základní",J147,0)</f>
        <v>0</v>
      </c>
      <c r="BF147" s="232">
        <f>IF(N147="snížená",J147,0)</f>
        <v>0</v>
      </c>
      <c r="BG147" s="232">
        <f>IF(N147="zákl. přenesená",J147,0)</f>
        <v>0</v>
      </c>
      <c r="BH147" s="232">
        <f>IF(N147="sníž. přenesená",J147,0)</f>
        <v>0</v>
      </c>
      <c r="BI147" s="232">
        <f>IF(N147="nulová",J147,0)</f>
        <v>0</v>
      </c>
      <c r="BJ147" s="24" t="s">
        <v>24</v>
      </c>
      <c r="BK147" s="232">
        <f>ROUND(I147*H147,2)</f>
        <v>0</v>
      </c>
      <c r="BL147" s="24" t="s">
        <v>171</v>
      </c>
      <c r="BM147" s="24" t="s">
        <v>2049</v>
      </c>
    </row>
    <row r="148" s="1" customFormat="1" ht="6.96" customHeight="1">
      <c r="B148" s="67"/>
      <c r="C148" s="68"/>
      <c r="D148" s="68"/>
      <c r="E148" s="68"/>
      <c r="F148" s="68"/>
      <c r="G148" s="68"/>
      <c r="H148" s="68"/>
      <c r="I148" s="166"/>
      <c r="J148" s="68"/>
      <c r="K148" s="68"/>
      <c r="L148" s="72"/>
    </row>
  </sheetData>
  <sheetProtection sheet="1" autoFilter="0" formatColumns="0" formatRows="0" objects="1" scenarios="1" spinCount="100000" saltValue="a/lwDOl1yn4JVOQVQonp62yor2J7AZCTW3UFHUVpqFTpYBpb7QFn9YwG5rxXsh7xmfsrrP+oLhnV4rIU/C1APQ==" hashValue="71AlVDlbI8xBU/WrnF4oiMqj+lcaHKujzRIQXTVBzqVxH31coBebMQnPtdGYs58S+9+7QFCx/HojlsN6tgYb9Q==" algorithmName="SHA-512" password="CC35"/>
  <autoFilter ref="C84:K147"/>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8" customWidth="1"/>
    <col min="2" max="2" width="1.664063" style="298" customWidth="1"/>
    <col min="3" max="4" width="5" style="298" customWidth="1"/>
    <col min="5" max="5" width="11.67" style="298" customWidth="1"/>
    <col min="6" max="6" width="9.17" style="298" customWidth="1"/>
    <col min="7" max="7" width="5" style="298" customWidth="1"/>
    <col min="8" max="8" width="77.83" style="298" customWidth="1"/>
    <col min="9" max="10" width="20" style="298" customWidth="1"/>
    <col min="11" max="11" width="1.664063" style="298" customWidth="1"/>
  </cols>
  <sheetData>
    <row r="1" ht="37.5" customHeight="1"/>
    <row r="2" ht="7.5" customHeight="1">
      <c r="B2" s="299"/>
      <c r="C2" s="300"/>
      <c r="D2" s="300"/>
      <c r="E2" s="300"/>
      <c r="F2" s="300"/>
      <c r="G2" s="300"/>
      <c r="H2" s="300"/>
      <c r="I2" s="300"/>
      <c r="J2" s="300"/>
      <c r="K2" s="301"/>
    </row>
    <row r="3" s="15" customFormat="1" ht="45" customHeight="1">
      <c r="B3" s="302"/>
      <c r="C3" s="303" t="s">
        <v>2050</v>
      </c>
      <c r="D3" s="303"/>
      <c r="E3" s="303"/>
      <c r="F3" s="303"/>
      <c r="G3" s="303"/>
      <c r="H3" s="303"/>
      <c r="I3" s="303"/>
      <c r="J3" s="303"/>
      <c r="K3" s="304"/>
    </row>
    <row r="4" ht="25.5" customHeight="1">
      <c r="B4" s="305"/>
      <c r="C4" s="306" t="s">
        <v>2051</v>
      </c>
      <c r="D4" s="306"/>
      <c r="E4" s="306"/>
      <c r="F4" s="306"/>
      <c r="G4" s="306"/>
      <c r="H4" s="306"/>
      <c r="I4" s="306"/>
      <c r="J4" s="306"/>
      <c r="K4" s="307"/>
    </row>
    <row r="5" ht="5.25" customHeight="1">
      <c r="B5" s="305"/>
      <c r="C5" s="308"/>
      <c r="D5" s="308"/>
      <c r="E5" s="308"/>
      <c r="F5" s="308"/>
      <c r="G5" s="308"/>
      <c r="H5" s="308"/>
      <c r="I5" s="308"/>
      <c r="J5" s="308"/>
      <c r="K5" s="307"/>
    </row>
    <row r="6" ht="15" customHeight="1">
      <c r="B6" s="305"/>
      <c r="C6" s="309" t="s">
        <v>2052</v>
      </c>
      <c r="D6" s="309"/>
      <c r="E6" s="309"/>
      <c r="F6" s="309"/>
      <c r="G6" s="309"/>
      <c r="H6" s="309"/>
      <c r="I6" s="309"/>
      <c r="J6" s="309"/>
      <c r="K6" s="307"/>
    </row>
    <row r="7" ht="15" customHeight="1">
      <c r="B7" s="310"/>
      <c r="C7" s="309" t="s">
        <v>2053</v>
      </c>
      <c r="D7" s="309"/>
      <c r="E7" s="309"/>
      <c r="F7" s="309"/>
      <c r="G7" s="309"/>
      <c r="H7" s="309"/>
      <c r="I7" s="309"/>
      <c r="J7" s="309"/>
      <c r="K7" s="307"/>
    </row>
    <row r="8" ht="12.75" customHeight="1">
      <c r="B8" s="310"/>
      <c r="C8" s="309"/>
      <c r="D8" s="309"/>
      <c r="E8" s="309"/>
      <c r="F8" s="309"/>
      <c r="G8" s="309"/>
      <c r="H8" s="309"/>
      <c r="I8" s="309"/>
      <c r="J8" s="309"/>
      <c r="K8" s="307"/>
    </row>
    <row r="9" ht="15" customHeight="1">
      <c r="B9" s="310"/>
      <c r="C9" s="309" t="s">
        <v>2054</v>
      </c>
      <c r="D9" s="309"/>
      <c r="E9" s="309"/>
      <c r="F9" s="309"/>
      <c r="G9" s="309"/>
      <c r="H9" s="309"/>
      <c r="I9" s="309"/>
      <c r="J9" s="309"/>
      <c r="K9" s="307"/>
    </row>
    <row r="10" ht="15" customHeight="1">
      <c r="B10" s="310"/>
      <c r="C10" s="309"/>
      <c r="D10" s="309" t="s">
        <v>2055</v>
      </c>
      <c r="E10" s="309"/>
      <c r="F10" s="309"/>
      <c r="G10" s="309"/>
      <c r="H10" s="309"/>
      <c r="I10" s="309"/>
      <c r="J10" s="309"/>
      <c r="K10" s="307"/>
    </row>
    <row r="11" ht="15" customHeight="1">
      <c r="B11" s="310"/>
      <c r="C11" s="311"/>
      <c r="D11" s="309" t="s">
        <v>2056</v>
      </c>
      <c r="E11" s="309"/>
      <c r="F11" s="309"/>
      <c r="G11" s="309"/>
      <c r="H11" s="309"/>
      <c r="I11" s="309"/>
      <c r="J11" s="309"/>
      <c r="K11" s="307"/>
    </row>
    <row r="12" ht="12.75" customHeight="1">
      <c r="B12" s="310"/>
      <c r="C12" s="311"/>
      <c r="D12" s="311"/>
      <c r="E12" s="311"/>
      <c r="F12" s="311"/>
      <c r="G12" s="311"/>
      <c r="H12" s="311"/>
      <c r="I12" s="311"/>
      <c r="J12" s="311"/>
      <c r="K12" s="307"/>
    </row>
    <row r="13" ht="15" customHeight="1">
      <c r="B13" s="310"/>
      <c r="C13" s="311"/>
      <c r="D13" s="309" t="s">
        <v>2057</v>
      </c>
      <c r="E13" s="309"/>
      <c r="F13" s="309"/>
      <c r="G13" s="309"/>
      <c r="H13" s="309"/>
      <c r="I13" s="309"/>
      <c r="J13" s="309"/>
      <c r="K13" s="307"/>
    </row>
    <row r="14" ht="15" customHeight="1">
      <c r="B14" s="310"/>
      <c r="C14" s="311"/>
      <c r="D14" s="309" t="s">
        <v>2058</v>
      </c>
      <c r="E14" s="309"/>
      <c r="F14" s="309"/>
      <c r="G14" s="309"/>
      <c r="H14" s="309"/>
      <c r="I14" s="309"/>
      <c r="J14" s="309"/>
      <c r="K14" s="307"/>
    </row>
    <row r="15" ht="15" customHeight="1">
      <c r="B15" s="310"/>
      <c r="C15" s="311"/>
      <c r="D15" s="309" t="s">
        <v>2059</v>
      </c>
      <c r="E15" s="309"/>
      <c r="F15" s="309"/>
      <c r="G15" s="309"/>
      <c r="H15" s="309"/>
      <c r="I15" s="309"/>
      <c r="J15" s="309"/>
      <c r="K15" s="307"/>
    </row>
    <row r="16" ht="15" customHeight="1">
      <c r="B16" s="310"/>
      <c r="C16" s="311"/>
      <c r="D16" s="311"/>
      <c r="E16" s="312" t="s">
        <v>81</v>
      </c>
      <c r="F16" s="309" t="s">
        <v>2060</v>
      </c>
      <c r="G16" s="309"/>
      <c r="H16" s="309"/>
      <c r="I16" s="309"/>
      <c r="J16" s="309"/>
      <c r="K16" s="307"/>
    </row>
    <row r="17" ht="15" customHeight="1">
      <c r="B17" s="310"/>
      <c r="C17" s="311"/>
      <c r="D17" s="311"/>
      <c r="E17" s="312" t="s">
        <v>2061</v>
      </c>
      <c r="F17" s="309" t="s">
        <v>2062</v>
      </c>
      <c r="G17" s="309"/>
      <c r="H17" s="309"/>
      <c r="I17" s="309"/>
      <c r="J17" s="309"/>
      <c r="K17" s="307"/>
    </row>
    <row r="18" ht="15" customHeight="1">
      <c r="B18" s="310"/>
      <c r="C18" s="311"/>
      <c r="D18" s="311"/>
      <c r="E18" s="312" t="s">
        <v>2063</v>
      </c>
      <c r="F18" s="309" t="s">
        <v>2064</v>
      </c>
      <c r="G18" s="309"/>
      <c r="H18" s="309"/>
      <c r="I18" s="309"/>
      <c r="J18" s="309"/>
      <c r="K18" s="307"/>
    </row>
    <row r="19" ht="15" customHeight="1">
      <c r="B19" s="310"/>
      <c r="C19" s="311"/>
      <c r="D19" s="311"/>
      <c r="E19" s="312" t="s">
        <v>2065</v>
      </c>
      <c r="F19" s="309" t="s">
        <v>2066</v>
      </c>
      <c r="G19" s="309"/>
      <c r="H19" s="309"/>
      <c r="I19" s="309"/>
      <c r="J19" s="309"/>
      <c r="K19" s="307"/>
    </row>
    <row r="20" ht="15" customHeight="1">
      <c r="B20" s="310"/>
      <c r="C20" s="311"/>
      <c r="D20" s="311"/>
      <c r="E20" s="312" t="s">
        <v>2067</v>
      </c>
      <c r="F20" s="309" t="s">
        <v>2068</v>
      </c>
      <c r="G20" s="309"/>
      <c r="H20" s="309"/>
      <c r="I20" s="309"/>
      <c r="J20" s="309"/>
      <c r="K20" s="307"/>
    </row>
    <row r="21" ht="15" customHeight="1">
      <c r="B21" s="310"/>
      <c r="C21" s="311"/>
      <c r="D21" s="311"/>
      <c r="E21" s="312" t="s">
        <v>2069</v>
      </c>
      <c r="F21" s="309" t="s">
        <v>2070</v>
      </c>
      <c r="G21" s="309"/>
      <c r="H21" s="309"/>
      <c r="I21" s="309"/>
      <c r="J21" s="309"/>
      <c r="K21" s="307"/>
    </row>
    <row r="22" ht="12.75" customHeight="1">
      <c r="B22" s="310"/>
      <c r="C22" s="311"/>
      <c r="D22" s="311"/>
      <c r="E22" s="311"/>
      <c r="F22" s="311"/>
      <c r="G22" s="311"/>
      <c r="H22" s="311"/>
      <c r="I22" s="311"/>
      <c r="J22" s="311"/>
      <c r="K22" s="307"/>
    </row>
    <row r="23" ht="15" customHeight="1">
      <c r="B23" s="310"/>
      <c r="C23" s="309" t="s">
        <v>2071</v>
      </c>
      <c r="D23" s="309"/>
      <c r="E23" s="309"/>
      <c r="F23" s="309"/>
      <c r="G23" s="309"/>
      <c r="H23" s="309"/>
      <c r="I23" s="309"/>
      <c r="J23" s="309"/>
      <c r="K23" s="307"/>
    </row>
    <row r="24" ht="15" customHeight="1">
      <c r="B24" s="310"/>
      <c r="C24" s="309" t="s">
        <v>2072</v>
      </c>
      <c r="D24" s="309"/>
      <c r="E24" s="309"/>
      <c r="F24" s="309"/>
      <c r="G24" s="309"/>
      <c r="H24" s="309"/>
      <c r="I24" s="309"/>
      <c r="J24" s="309"/>
      <c r="K24" s="307"/>
    </row>
    <row r="25" ht="15" customHeight="1">
      <c r="B25" s="310"/>
      <c r="C25" s="309"/>
      <c r="D25" s="309" t="s">
        <v>2073</v>
      </c>
      <c r="E25" s="309"/>
      <c r="F25" s="309"/>
      <c r="G25" s="309"/>
      <c r="H25" s="309"/>
      <c r="I25" s="309"/>
      <c r="J25" s="309"/>
      <c r="K25" s="307"/>
    </row>
    <row r="26" ht="15" customHeight="1">
      <c r="B26" s="310"/>
      <c r="C26" s="311"/>
      <c r="D26" s="309" t="s">
        <v>2074</v>
      </c>
      <c r="E26" s="309"/>
      <c r="F26" s="309"/>
      <c r="G26" s="309"/>
      <c r="H26" s="309"/>
      <c r="I26" s="309"/>
      <c r="J26" s="309"/>
      <c r="K26" s="307"/>
    </row>
    <row r="27" ht="12.75" customHeight="1">
      <c r="B27" s="310"/>
      <c r="C27" s="311"/>
      <c r="D27" s="311"/>
      <c r="E27" s="311"/>
      <c r="F27" s="311"/>
      <c r="G27" s="311"/>
      <c r="H27" s="311"/>
      <c r="I27" s="311"/>
      <c r="J27" s="311"/>
      <c r="K27" s="307"/>
    </row>
    <row r="28" ht="15" customHeight="1">
      <c r="B28" s="310"/>
      <c r="C28" s="311"/>
      <c r="D28" s="309" t="s">
        <v>2075</v>
      </c>
      <c r="E28" s="309"/>
      <c r="F28" s="309"/>
      <c r="G28" s="309"/>
      <c r="H28" s="309"/>
      <c r="I28" s="309"/>
      <c r="J28" s="309"/>
      <c r="K28" s="307"/>
    </row>
    <row r="29" ht="15" customHeight="1">
      <c r="B29" s="310"/>
      <c r="C29" s="311"/>
      <c r="D29" s="309" t="s">
        <v>2076</v>
      </c>
      <c r="E29" s="309"/>
      <c r="F29" s="309"/>
      <c r="G29" s="309"/>
      <c r="H29" s="309"/>
      <c r="I29" s="309"/>
      <c r="J29" s="309"/>
      <c r="K29" s="307"/>
    </row>
    <row r="30" ht="12.75" customHeight="1">
      <c r="B30" s="310"/>
      <c r="C30" s="311"/>
      <c r="D30" s="311"/>
      <c r="E30" s="311"/>
      <c r="F30" s="311"/>
      <c r="G30" s="311"/>
      <c r="H30" s="311"/>
      <c r="I30" s="311"/>
      <c r="J30" s="311"/>
      <c r="K30" s="307"/>
    </row>
    <row r="31" ht="15" customHeight="1">
      <c r="B31" s="310"/>
      <c r="C31" s="311"/>
      <c r="D31" s="309" t="s">
        <v>2077</v>
      </c>
      <c r="E31" s="309"/>
      <c r="F31" s="309"/>
      <c r="G31" s="309"/>
      <c r="H31" s="309"/>
      <c r="I31" s="309"/>
      <c r="J31" s="309"/>
      <c r="K31" s="307"/>
    </row>
    <row r="32" ht="15" customHeight="1">
      <c r="B32" s="310"/>
      <c r="C32" s="311"/>
      <c r="D32" s="309" t="s">
        <v>2078</v>
      </c>
      <c r="E32" s="309"/>
      <c r="F32" s="309"/>
      <c r="G32" s="309"/>
      <c r="H32" s="309"/>
      <c r="I32" s="309"/>
      <c r="J32" s="309"/>
      <c r="K32" s="307"/>
    </row>
    <row r="33" ht="15" customHeight="1">
      <c r="B33" s="310"/>
      <c r="C33" s="311"/>
      <c r="D33" s="309" t="s">
        <v>2079</v>
      </c>
      <c r="E33" s="309"/>
      <c r="F33" s="309"/>
      <c r="G33" s="309"/>
      <c r="H33" s="309"/>
      <c r="I33" s="309"/>
      <c r="J33" s="309"/>
      <c r="K33" s="307"/>
    </row>
    <row r="34" ht="15" customHeight="1">
      <c r="B34" s="310"/>
      <c r="C34" s="311"/>
      <c r="D34" s="309"/>
      <c r="E34" s="313" t="s">
        <v>147</v>
      </c>
      <c r="F34" s="309"/>
      <c r="G34" s="309" t="s">
        <v>2080</v>
      </c>
      <c r="H34" s="309"/>
      <c r="I34" s="309"/>
      <c r="J34" s="309"/>
      <c r="K34" s="307"/>
    </row>
    <row r="35" ht="30.75" customHeight="1">
      <c r="B35" s="310"/>
      <c r="C35" s="311"/>
      <c r="D35" s="309"/>
      <c r="E35" s="313" t="s">
        <v>2081</v>
      </c>
      <c r="F35" s="309"/>
      <c r="G35" s="309" t="s">
        <v>2082</v>
      </c>
      <c r="H35" s="309"/>
      <c r="I35" s="309"/>
      <c r="J35" s="309"/>
      <c r="K35" s="307"/>
    </row>
    <row r="36" ht="15" customHeight="1">
      <c r="B36" s="310"/>
      <c r="C36" s="311"/>
      <c r="D36" s="309"/>
      <c r="E36" s="313" t="s">
        <v>55</v>
      </c>
      <c r="F36" s="309"/>
      <c r="G36" s="309" t="s">
        <v>2083</v>
      </c>
      <c r="H36" s="309"/>
      <c r="I36" s="309"/>
      <c r="J36" s="309"/>
      <c r="K36" s="307"/>
    </row>
    <row r="37" ht="15" customHeight="1">
      <c r="B37" s="310"/>
      <c r="C37" s="311"/>
      <c r="D37" s="309"/>
      <c r="E37" s="313" t="s">
        <v>148</v>
      </c>
      <c r="F37" s="309"/>
      <c r="G37" s="309" t="s">
        <v>2084</v>
      </c>
      <c r="H37" s="309"/>
      <c r="I37" s="309"/>
      <c r="J37" s="309"/>
      <c r="K37" s="307"/>
    </row>
    <row r="38" ht="15" customHeight="1">
      <c r="B38" s="310"/>
      <c r="C38" s="311"/>
      <c r="D38" s="309"/>
      <c r="E38" s="313" t="s">
        <v>149</v>
      </c>
      <c r="F38" s="309"/>
      <c r="G38" s="309" t="s">
        <v>2085</v>
      </c>
      <c r="H38" s="309"/>
      <c r="I38" s="309"/>
      <c r="J38" s="309"/>
      <c r="K38" s="307"/>
    </row>
    <row r="39" ht="15" customHeight="1">
      <c r="B39" s="310"/>
      <c r="C39" s="311"/>
      <c r="D39" s="309"/>
      <c r="E39" s="313" t="s">
        <v>150</v>
      </c>
      <c r="F39" s="309"/>
      <c r="G39" s="309" t="s">
        <v>2086</v>
      </c>
      <c r="H39" s="309"/>
      <c r="I39" s="309"/>
      <c r="J39" s="309"/>
      <c r="K39" s="307"/>
    </row>
    <row r="40" ht="15" customHeight="1">
      <c r="B40" s="310"/>
      <c r="C40" s="311"/>
      <c r="D40" s="309"/>
      <c r="E40" s="313" t="s">
        <v>2087</v>
      </c>
      <c r="F40" s="309"/>
      <c r="G40" s="309" t="s">
        <v>2088</v>
      </c>
      <c r="H40" s="309"/>
      <c r="I40" s="309"/>
      <c r="J40" s="309"/>
      <c r="K40" s="307"/>
    </row>
    <row r="41" ht="15" customHeight="1">
      <c r="B41" s="310"/>
      <c r="C41" s="311"/>
      <c r="D41" s="309"/>
      <c r="E41" s="313"/>
      <c r="F41" s="309"/>
      <c r="G41" s="309" t="s">
        <v>2089</v>
      </c>
      <c r="H41" s="309"/>
      <c r="I41" s="309"/>
      <c r="J41" s="309"/>
      <c r="K41" s="307"/>
    </row>
    <row r="42" ht="15" customHeight="1">
      <c r="B42" s="310"/>
      <c r="C42" s="311"/>
      <c r="D42" s="309"/>
      <c r="E42" s="313" t="s">
        <v>2090</v>
      </c>
      <c r="F42" s="309"/>
      <c r="G42" s="309" t="s">
        <v>2091</v>
      </c>
      <c r="H42" s="309"/>
      <c r="I42" s="309"/>
      <c r="J42" s="309"/>
      <c r="K42" s="307"/>
    </row>
    <row r="43" ht="15" customHeight="1">
      <c r="B43" s="310"/>
      <c r="C43" s="311"/>
      <c r="D43" s="309"/>
      <c r="E43" s="313" t="s">
        <v>152</v>
      </c>
      <c r="F43" s="309"/>
      <c r="G43" s="309" t="s">
        <v>2092</v>
      </c>
      <c r="H43" s="309"/>
      <c r="I43" s="309"/>
      <c r="J43" s="309"/>
      <c r="K43" s="307"/>
    </row>
    <row r="44" ht="12.75" customHeight="1">
      <c r="B44" s="310"/>
      <c r="C44" s="311"/>
      <c r="D44" s="309"/>
      <c r="E44" s="309"/>
      <c r="F44" s="309"/>
      <c r="G44" s="309"/>
      <c r="H44" s="309"/>
      <c r="I44" s="309"/>
      <c r="J44" s="309"/>
      <c r="K44" s="307"/>
    </row>
    <row r="45" ht="15" customHeight="1">
      <c r="B45" s="310"/>
      <c r="C45" s="311"/>
      <c r="D45" s="309" t="s">
        <v>2093</v>
      </c>
      <c r="E45" s="309"/>
      <c r="F45" s="309"/>
      <c r="G45" s="309"/>
      <c r="H45" s="309"/>
      <c r="I45" s="309"/>
      <c r="J45" s="309"/>
      <c r="K45" s="307"/>
    </row>
    <row r="46" ht="15" customHeight="1">
      <c r="B46" s="310"/>
      <c r="C46" s="311"/>
      <c r="D46" s="311"/>
      <c r="E46" s="309" t="s">
        <v>2094</v>
      </c>
      <c r="F46" s="309"/>
      <c r="G46" s="309"/>
      <c r="H46" s="309"/>
      <c r="I46" s="309"/>
      <c r="J46" s="309"/>
      <c r="K46" s="307"/>
    </row>
    <row r="47" ht="15" customHeight="1">
      <c r="B47" s="310"/>
      <c r="C47" s="311"/>
      <c r="D47" s="311"/>
      <c r="E47" s="309" t="s">
        <v>2095</v>
      </c>
      <c r="F47" s="309"/>
      <c r="G47" s="309"/>
      <c r="H47" s="309"/>
      <c r="I47" s="309"/>
      <c r="J47" s="309"/>
      <c r="K47" s="307"/>
    </row>
    <row r="48" ht="15" customHeight="1">
      <c r="B48" s="310"/>
      <c r="C48" s="311"/>
      <c r="D48" s="311"/>
      <c r="E48" s="309" t="s">
        <v>2096</v>
      </c>
      <c r="F48" s="309"/>
      <c r="G48" s="309"/>
      <c r="H48" s="309"/>
      <c r="I48" s="309"/>
      <c r="J48" s="309"/>
      <c r="K48" s="307"/>
    </row>
    <row r="49" ht="15" customHeight="1">
      <c r="B49" s="310"/>
      <c r="C49" s="311"/>
      <c r="D49" s="309" t="s">
        <v>2097</v>
      </c>
      <c r="E49" s="309"/>
      <c r="F49" s="309"/>
      <c r="G49" s="309"/>
      <c r="H49" s="309"/>
      <c r="I49" s="309"/>
      <c r="J49" s="309"/>
      <c r="K49" s="307"/>
    </row>
    <row r="50" ht="25.5" customHeight="1">
      <c r="B50" s="305"/>
      <c r="C50" s="306" t="s">
        <v>2098</v>
      </c>
      <c r="D50" s="306"/>
      <c r="E50" s="306"/>
      <c r="F50" s="306"/>
      <c r="G50" s="306"/>
      <c r="H50" s="306"/>
      <c r="I50" s="306"/>
      <c r="J50" s="306"/>
      <c r="K50" s="307"/>
    </row>
    <row r="51" ht="5.25" customHeight="1">
      <c r="B51" s="305"/>
      <c r="C51" s="308"/>
      <c r="D51" s="308"/>
      <c r="E51" s="308"/>
      <c r="F51" s="308"/>
      <c r="G51" s="308"/>
      <c r="H51" s="308"/>
      <c r="I51" s="308"/>
      <c r="J51" s="308"/>
      <c r="K51" s="307"/>
    </row>
    <row r="52" ht="15" customHeight="1">
      <c r="B52" s="305"/>
      <c r="C52" s="309" t="s">
        <v>2099</v>
      </c>
      <c r="D52" s="309"/>
      <c r="E52" s="309"/>
      <c r="F52" s="309"/>
      <c r="G52" s="309"/>
      <c r="H52" s="309"/>
      <c r="I52" s="309"/>
      <c r="J52" s="309"/>
      <c r="K52" s="307"/>
    </row>
    <row r="53" ht="15" customHeight="1">
      <c r="B53" s="305"/>
      <c r="C53" s="309" t="s">
        <v>2100</v>
      </c>
      <c r="D53" s="309"/>
      <c r="E53" s="309"/>
      <c r="F53" s="309"/>
      <c r="G53" s="309"/>
      <c r="H53" s="309"/>
      <c r="I53" s="309"/>
      <c r="J53" s="309"/>
      <c r="K53" s="307"/>
    </row>
    <row r="54" ht="12.75" customHeight="1">
      <c r="B54" s="305"/>
      <c r="C54" s="309"/>
      <c r="D54" s="309"/>
      <c r="E54" s="309"/>
      <c r="F54" s="309"/>
      <c r="G54" s="309"/>
      <c r="H54" s="309"/>
      <c r="I54" s="309"/>
      <c r="J54" s="309"/>
      <c r="K54" s="307"/>
    </row>
    <row r="55" ht="15" customHeight="1">
      <c r="B55" s="305"/>
      <c r="C55" s="309" t="s">
        <v>2101</v>
      </c>
      <c r="D55" s="309"/>
      <c r="E55" s="309"/>
      <c r="F55" s="309"/>
      <c r="G55" s="309"/>
      <c r="H55" s="309"/>
      <c r="I55" s="309"/>
      <c r="J55" s="309"/>
      <c r="K55" s="307"/>
    </row>
    <row r="56" ht="15" customHeight="1">
      <c r="B56" s="305"/>
      <c r="C56" s="311"/>
      <c r="D56" s="309" t="s">
        <v>2102</v>
      </c>
      <c r="E56" s="309"/>
      <c r="F56" s="309"/>
      <c r="G56" s="309"/>
      <c r="H56" s="309"/>
      <c r="I56" s="309"/>
      <c r="J56" s="309"/>
      <c r="K56" s="307"/>
    </row>
    <row r="57" ht="15" customHeight="1">
      <c r="B57" s="305"/>
      <c r="C57" s="311"/>
      <c r="D57" s="309" t="s">
        <v>2103</v>
      </c>
      <c r="E57" s="309"/>
      <c r="F57" s="309"/>
      <c r="G57" s="309"/>
      <c r="H57" s="309"/>
      <c r="I57" s="309"/>
      <c r="J57" s="309"/>
      <c r="K57" s="307"/>
    </row>
    <row r="58" ht="15" customHeight="1">
      <c r="B58" s="305"/>
      <c r="C58" s="311"/>
      <c r="D58" s="309" t="s">
        <v>2104</v>
      </c>
      <c r="E58" s="309"/>
      <c r="F58" s="309"/>
      <c r="G58" s="309"/>
      <c r="H58" s="309"/>
      <c r="I58" s="309"/>
      <c r="J58" s="309"/>
      <c r="K58" s="307"/>
    </row>
    <row r="59" ht="15" customHeight="1">
      <c r="B59" s="305"/>
      <c r="C59" s="311"/>
      <c r="D59" s="309" t="s">
        <v>2105</v>
      </c>
      <c r="E59" s="309"/>
      <c r="F59" s="309"/>
      <c r="G59" s="309"/>
      <c r="H59" s="309"/>
      <c r="I59" s="309"/>
      <c r="J59" s="309"/>
      <c r="K59" s="307"/>
    </row>
    <row r="60" ht="15" customHeight="1">
      <c r="B60" s="305"/>
      <c r="C60" s="311"/>
      <c r="D60" s="314" t="s">
        <v>2106</v>
      </c>
      <c r="E60" s="314"/>
      <c r="F60" s="314"/>
      <c r="G60" s="314"/>
      <c r="H60" s="314"/>
      <c r="I60" s="314"/>
      <c r="J60" s="314"/>
      <c r="K60" s="307"/>
    </row>
    <row r="61" ht="15" customHeight="1">
      <c r="B61" s="305"/>
      <c r="C61" s="311"/>
      <c r="D61" s="309" t="s">
        <v>2107</v>
      </c>
      <c r="E61" s="309"/>
      <c r="F61" s="309"/>
      <c r="G61" s="309"/>
      <c r="H61" s="309"/>
      <c r="I61" s="309"/>
      <c r="J61" s="309"/>
      <c r="K61" s="307"/>
    </row>
    <row r="62" ht="12.75" customHeight="1">
      <c r="B62" s="305"/>
      <c r="C62" s="311"/>
      <c r="D62" s="311"/>
      <c r="E62" s="315"/>
      <c r="F62" s="311"/>
      <c r="G62" s="311"/>
      <c r="H62" s="311"/>
      <c r="I62" s="311"/>
      <c r="J62" s="311"/>
      <c r="K62" s="307"/>
    </row>
    <row r="63" ht="15" customHeight="1">
      <c r="B63" s="305"/>
      <c r="C63" s="311"/>
      <c r="D63" s="309" t="s">
        <v>2108</v>
      </c>
      <c r="E63" s="309"/>
      <c r="F63" s="309"/>
      <c r="G63" s="309"/>
      <c r="H63" s="309"/>
      <c r="I63" s="309"/>
      <c r="J63" s="309"/>
      <c r="K63" s="307"/>
    </row>
    <row r="64" ht="15" customHeight="1">
      <c r="B64" s="305"/>
      <c r="C64" s="311"/>
      <c r="D64" s="314" t="s">
        <v>2109</v>
      </c>
      <c r="E64" s="314"/>
      <c r="F64" s="314"/>
      <c r="G64" s="314"/>
      <c r="H64" s="314"/>
      <c r="I64" s="314"/>
      <c r="J64" s="314"/>
      <c r="K64" s="307"/>
    </row>
    <row r="65" ht="15" customHeight="1">
      <c r="B65" s="305"/>
      <c r="C65" s="311"/>
      <c r="D65" s="309" t="s">
        <v>2110</v>
      </c>
      <c r="E65" s="309"/>
      <c r="F65" s="309"/>
      <c r="G65" s="309"/>
      <c r="H65" s="309"/>
      <c r="I65" s="309"/>
      <c r="J65" s="309"/>
      <c r="K65" s="307"/>
    </row>
    <row r="66" ht="15" customHeight="1">
      <c r="B66" s="305"/>
      <c r="C66" s="311"/>
      <c r="D66" s="309" t="s">
        <v>2111</v>
      </c>
      <c r="E66" s="309"/>
      <c r="F66" s="309"/>
      <c r="G66" s="309"/>
      <c r="H66" s="309"/>
      <c r="I66" s="309"/>
      <c r="J66" s="309"/>
      <c r="K66" s="307"/>
    </row>
    <row r="67" ht="15" customHeight="1">
      <c r="B67" s="305"/>
      <c r="C67" s="311"/>
      <c r="D67" s="309" t="s">
        <v>2112</v>
      </c>
      <c r="E67" s="309"/>
      <c r="F67" s="309"/>
      <c r="G67" s="309"/>
      <c r="H67" s="309"/>
      <c r="I67" s="309"/>
      <c r="J67" s="309"/>
      <c r="K67" s="307"/>
    </row>
    <row r="68" ht="15" customHeight="1">
      <c r="B68" s="305"/>
      <c r="C68" s="311"/>
      <c r="D68" s="309" t="s">
        <v>2113</v>
      </c>
      <c r="E68" s="309"/>
      <c r="F68" s="309"/>
      <c r="G68" s="309"/>
      <c r="H68" s="309"/>
      <c r="I68" s="309"/>
      <c r="J68" s="309"/>
      <c r="K68" s="307"/>
    </row>
    <row r="69" ht="12.75" customHeight="1">
      <c r="B69" s="316"/>
      <c r="C69" s="317"/>
      <c r="D69" s="317"/>
      <c r="E69" s="317"/>
      <c r="F69" s="317"/>
      <c r="G69" s="317"/>
      <c r="H69" s="317"/>
      <c r="I69" s="317"/>
      <c r="J69" s="317"/>
      <c r="K69" s="318"/>
    </row>
    <row r="70" ht="18.75" customHeight="1">
      <c r="B70" s="319"/>
      <c r="C70" s="319"/>
      <c r="D70" s="319"/>
      <c r="E70" s="319"/>
      <c r="F70" s="319"/>
      <c r="G70" s="319"/>
      <c r="H70" s="319"/>
      <c r="I70" s="319"/>
      <c r="J70" s="319"/>
      <c r="K70" s="320"/>
    </row>
    <row r="71" ht="18.75" customHeight="1">
      <c r="B71" s="320"/>
      <c r="C71" s="320"/>
      <c r="D71" s="320"/>
      <c r="E71" s="320"/>
      <c r="F71" s="320"/>
      <c r="G71" s="320"/>
      <c r="H71" s="320"/>
      <c r="I71" s="320"/>
      <c r="J71" s="320"/>
      <c r="K71" s="320"/>
    </row>
    <row r="72" ht="7.5" customHeight="1">
      <c r="B72" s="321"/>
      <c r="C72" s="322"/>
      <c r="D72" s="322"/>
      <c r="E72" s="322"/>
      <c r="F72" s="322"/>
      <c r="G72" s="322"/>
      <c r="H72" s="322"/>
      <c r="I72" s="322"/>
      <c r="J72" s="322"/>
      <c r="K72" s="323"/>
    </row>
    <row r="73" ht="45" customHeight="1">
      <c r="B73" s="324"/>
      <c r="C73" s="325" t="s">
        <v>132</v>
      </c>
      <c r="D73" s="325"/>
      <c r="E73" s="325"/>
      <c r="F73" s="325"/>
      <c r="G73" s="325"/>
      <c r="H73" s="325"/>
      <c r="I73" s="325"/>
      <c r="J73" s="325"/>
      <c r="K73" s="326"/>
    </row>
    <row r="74" ht="17.25" customHeight="1">
      <c r="B74" s="324"/>
      <c r="C74" s="327" t="s">
        <v>2114</v>
      </c>
      <c r="D74" s="327"/>
      <c r="E74" s="327"/>
      <c r="F74" s="327" t="s">
        <v>2115</v>
      </c>
      <c r="G74" s="328"/>
      <c r="H74" s="327" t="s">
        <v>148</v>
      </c>
      <c r="I74" s="327" t="s">
        <v>59</v>
      </c>
      <c r="J74" s="327" t="s">
        <v>2116</v>
      </c>
      <c r="K74" s="326"/>
    </row>
    <row r="75" ht="17.25" customHeight="1">
      <c r="B75" s="324"/>
      <c r="C75" s="329" t="s">
        <v>2117</v>
      </c>
      <c r="D75" s="329"/>
      <c r="E75" s="329"/>
      <c r="F75" s="330" t="s">
        <v>2118</v>
      </c>
      <c r="G75" s="331"/>
      <c r="H75" s="329"/>
      <c r="I75" s="329"/>
      <c r="J75" s="329" t="s">
        <v>2119</v>
      </c>
      <c r="K75" s="326"/>
    </row>
    <row r="76" ht="5.25" customHeight="1">
      <c r="B76" s="324"/>
      <c r="C76" s="332"/>
      <c r="D76" s="332"/>
      <c r="E76" s="332"/>
      <c r="F76" s="332"/>
      <c r="G76" s="333"/>
      <c r="H76" s="332"/>
      <c r="I76" s="332"/>
      <c r="J76" s="332"/>
      <c r="K76" s="326"/>
    </row>
    <row r="77" ht="15" customHeight="1">
      <c r="B77" s="324"/>
      <c r="C77" s="313" t="s">
        <v>55</v>
      </c>
      <c r="D77" s="332"/>
      <c r="E77" s="332"/>
      <c r="F77" s="334" t="s">
        <v>2120</v>
      </c>
      <c r="G77" s="333"/>
      <c r="H77" s="313" t="s">
        <v>2121</v>
      </c>
      <c r="I77" s="313" t="s">
        <v>2122</v>
      </c>
      <c r="J77" s="313">
        <v>20</v>
      </c>
      <c r="K77" s="326"/>
    </row>
    <row r="78" ht="15" customHeight="1">
      <c r="B78" s="324"/>
      <c r="C78" s="313" t="s">
        <v>2123</v>
      </c>
      <c r="D78" s="313"/>
      <c r="E78" s="313"/>
      <c r="F78" s="334" t="s">
        <v>2120</v>
      </c>
      <c r="G78" s="333"/>
      <c r="H78" s="313" t="s">
        <v>2124</v>
      </c>
      <c r="I78" s="313" t="s">
        <v>2122</v>
      </c>
      <c r="J78" s="313">
        <v>120</v>
      </c>
      <c r="K78" s="326"/>
    </row>
    <row r="79" ht="15" customHeight="1">
      <c r="B79" s="335"/>
      <c r="C79" s="313" t="s">
        <v>2125</v>
      </c>
      <c r="D79" s="313"/>
      <c r="E79" s="313"/>
      <c r="F79" s="334" t="s">
        <v>2126</v>
      </c>
      <c r="G79" s="333"/>
      <c r="H79" s="313" t="s">
        <v>2127</v>
      </c>
      <c r="I79" s="313" t="s">
        <v>2122</v>
      </c>
      <c r="J79" s="313">
        <v>50</v>
      </c>
      <c r="K79" s="326"/>
    </row>
    <row r="80" ht="15" customHeight="1">
      <c r="B80" s="335"/>
      <c r="C80" s="313" t="s">
        <v>2128</v>
      </c>
      <c r="D80" s="313"/>
      <c r="E80" s="313"/>
      <c r="F80" s="334" t="s">
        <v>2120</v>
      </c>
      <c r="G80" s="333"/>
      <c r="H80" s="313" t="s">
        <v>2129</v>
      </c>
      <c r="I80" s="313" t="s">
        <v>2130</v>
      </c>
      <c r="J80" s="313"/>
      <c r="K80" s="326"/>
    </row>
    <row r="81" ht="15" customHeight="1">
      <c r="B81" s="335"/>
      <c r="C81" s="336" t="s">
        <v>2131</v>
      </c>
      <c r="D81" s="336"/>
      <c r="E81" s="336"/>
      <c r="F81" s="337" t="s">
        <v>2126</v>
      </c>
      <c r="G81" s="336"/>
      <c r="H81" s="336" t="s">
        <v>2132</v>
      </c>
      <c r="I81" s="336" t="s">
        <v>2122</v>
      </c>
      <c r="J81" s="336">
        <v>15</v>
      </c>
      <c r="K81" s="326"/>
    </row>
    <row r="82" ht="15" customHeight="1">
      <c r="B82" s="335"/>
      <c r="C82" s="336" t="s">
        <v>2133</v>
      </c>
      <c r="D82" s="336"/>
      <c r="E82" s="336"/>
      <c r="F82" s="337" t="s">
        <v>2126</v>
      </c>
      <c r="G82" s="336"/>
      <c r="H82" s="336" t="s">
        <v>2134</v>
      </c>
      <c r="I82" s="336" t="s">
        <v>2122</v>
      </c>
      <c r="J82" s="336">
        <v>15</v>
      </c>
      <c r="K82" s="326"/>
    </row>
    <row r="83" ht="15" customHeight="1">
      <c r="B83" s="335"/>
      <c r="C83" s="336" t="s">
        <v>2135</v>
      </c>
      <c r="D83" s="336"/>
      <c r="E83" s="336"/>
      <c r="F83" s="337" t="s">
        <v>2126</v>
      </c>
      <c r="G83" s="336"/>
      <c r="H83" s="336" t="s">
        <v>2136</v>
      </c>
      <c r="I83" s="336" t="s">
        <v>2122</v>
      </c>
      <c r="J83" s="336">
        <v>20</v>
      </c>
      <c r="K83" s="326"/>
    </row>
    <row r="84" ht="15" customHeight="1">
      <c r="B84" s="335"/>
      <c r="C84" s="336" t="s">
        <v>2137</v>
      </c>
      <c r="D84" s="336"/>
      <c r="E84" s="336"/>
      <c r="F84" s="337" t="s">
        <v>2126</v>
      </c>
      <c r="G84" s="336"/>
      <c r="H84" s="336" t="s">
        <v>2138</v>
      </c>
      <c r="I84" s="336" t="s">
        <v>2122</v>
      </c>
      <c r="J84" s="336">
        <v>20</v>
      </c>
      <c r="K84" s="326"/>
    </row>
    <row r="85" ht="15" customHeight="1">
      <c r="B85" s="335"/>
      <c r="C85" s="313" t="s">
        <v>2139</v>
      </c>
      <c r="D85" s="313"/>
      <c r="E85" s="313"/>
      <c r="F85" s="334" t="s">
        <v>2126</v>
      </c>
      <c r="G85" s="333"/>
      <c r="H85" s="313" t="s">
        <v>2140</v>
      </c>
      <c r="I85" s="313" t="s">
        <v>2122</v>
      </c>
      <c r="J85" s="313">
        <v>50</v>
      </c>
      <c r="K85" s="326"/>
    </row>
    <row r="86" ht="15" customHeight="1">
      <c r="B86" s="335"/>
      <c r="C86" s="313" t="s">
        <v>2141</v>
      </c>
      <c r="D86" s="313"/>
      <c r="E86" s="313"/>
      <c r="F86" s="334" t="s">
        <v>2126</v>
      </c>
      <c r="G86" s="333"/>
      <c r="H86" s="313" t="s">
        <v>2142</v>
      </c>
      <c r="I86" s="313" t="s">
        <v>2122</v>
      </c>
      <c r="J86" s="313">
        <v>20</v>
      </c>
      <c r="K86" s="326"/>
    </row>
    <row r="87" ht="15" customHeight="1">
      <c r="B87" s="335"/>
      <c r="C87" s="313" t="s">
        <v>2143</v>
      </c>
      <c r="D87" s="313"/>
      <c r="E87" s="313"/>
      <c r="F87" s="334" t="s">
        <v>2126</v>
      </c>
      <c r="G87" s="333"/>
      <c r="H87" s="313" t="s">
        <v>2144</v>
      </c>
      <c r="I87" s="313" t="s">
        <v>2122</v>
      </c>
      <c r="J87" s="313">
        <v>20</v>
      </c>
      <c r="K87" s="326"/>
    </row>
    <row r="88" ht="15" customHeight="1">
      <c r="B88" s="335"/>
      <c r="C88" s="313" t="s">
        <v>2145</v>
      </c>
      <c r="D88" s="313"/>
      <c r="E88" s="313"/>
      <c r="F88" s="334" t="s">
        <v>2126</v>
      </c>
      <c r="G88" s="333"/>
      <c r="H88" s="313" t="s">
        <v>2146</v>
      </c>
      <c r="I88" s="313" t="s">
        <v>2122</v>
      </c>
      <c r="J88" s="313">
        <v>50</v>
      </c>
      <c r="K88" s="326"/>
    </row>
    <row r="89" ht="15" customHeight="1">
      <c r="B89" s="335"/>
      <c r="C89" s="313" t="s">
        <v>2147</v>
      </c>
      <c r="D89" s="313"/>
      <c r="E89" s="313"/>
      <c r="F89" s="334" t="s">
        <v>2126</v>
      </c>
      <c r="G89" s="333"/>
      <c r="H89" s="313" t="s">
        <v>2147</v>
      </c>
      <c r="I89" s="313" t="s">
        <v>2122</v>
      </c>
      <c r="J89" s="313">
        <v>50</v>
      </c>
      <c r="K89" s="326"/>
    </row>
    <row r="90" ht="15" customHeight="1">
      <c r="B90" s="335"/>
      <c r="C90" s="313" t="s">
        <v>153</v>
      </c>
      <c r="D90" s="313"/>
      <c r="E90" s="313"/>
      <c r="F90" s="334" t="s">
        <v>2126</v>
      </c>
      <c r="G90" s="333"/>
      <c r="H90" s="313" t="s">
        <v>2148</v>
      </c>
      <c r="I90" s="313" t="s">
        <v>2122</v>
      </c>
      <c r="J90" s="313">
        <v>255</v>
      </c>
      <c r="K90" s="326"/>
    </row>
    <row r="91" ht="15" customHeight="1">
      <c r="B91" s="335"/>
      <c r="C91" s="313" t="s">
        <v>2149</v>
      </c>
      <c r="D91" s="313"/>
      <c r="E91" s="313"/>
      <c r="F91" s="334" t="s">
        <v>2120</v>
      </c>
      <c r="G91" s="333"/>
      <c r="H91" s="313" t="s">
        <v>2150</v>
      </c>
      <c r="I91" s="313" t="s">
        <v>2151</v>
      </c>
      <c r="J91" s="313"/>
      <c r="K91" s="326"/>
    </row>
    <row r="92" ht="15" customHeight="1">
      <c r="B92" s="335"/>
      <c r="C92" s="313" t="s">
        <v>2152</v>
      </c>
      <c r="D92" s="313"/>
      <c r="E92" s="313"/>
      <c r="F92" s="334" t="s">
        <v>2120</v>
      </c>
      <c r="G92" s="333"/>
      <c r="H92" s="313" t="s">
        <v>2153</v>
      </c>
      <c r="I92" s="313" t="s">
        <v>2154</v>
      </c>
      <c r="J92" s="313"/>
      <c r="K92" s="326"/>
    </row>
    <row r="93" ht="15" customHeight="1">
      <c r="B93" s="335"/>
      <c r="C93" s="313" t="s">
        <v>2155</v>
      </c>
      <c r="D93" s="313"/>
      <c r="E93" s="313"/>
      <c r="F93" s="334" t="s">
        <v>2120</v>
      </c>
      <c r="G93" s="333"/>
      <c r="H93" s="313" t="s">
        <v>2155</v>
      </c>
      <c r="I93" s="313" t="s">
        <v>2154</v>
      </c>
      <c r="J93" s="313"/>
      <c r="K93" s="326"/>
    </row>
    <row r="94" ht="15" customHeight="1">
      <c r="B94" s="335"/>
      <c r="C94" s="313" t="s">
        <v>40</v>
      </c>
      <c r="D94" s="313"/>
      <c r="E94" s="313"/>
      <c r="F94" s="334" t="s">
        <v>2120</v>
      </c>
      <c r="G94" s="333"/>
      <c r="H94" s="313" t="s">
        <v>2156</v>
      </c>
      <c r="I94" s="313" t="s">
        <v>2154</v>
      </c>
      <c r="J94" s="313"/>
      <c r="K94" s="326"/>
    </row>
    <row r="95" ht="15" customHeight="1">
      <c r="B95" s="335"/>
      <c r="C95" s="313" t="s">
        <v>50</v>
      </c>
      <c r="D95" s="313"/>
      <c r="E95" s="313"/>
      <c r="F95" s="334" t="s">
        <v>2120</v>
      </c>
      <c r="G95" s="333"/>
      <c r="H95" s="313" t="s">
        <v>2157</v>
      </c>
      <c r="I95" s="313" t="s">
        <v>2154</v>
      </c>
      <c r="J95" s="313"/>
      <c r="K95" s="326"/>
    </row>
    <row r="96" ht="15" customHeight="1">
      <c r="B96" s="338"/>
      <c r="C96" s="339"/>
      <c r="D96" s="339"/>
      <c r="E96" s="339"/>
      <c r="F96" s="339"/>
      <c r="G96" s="339"/>
      <c r="H96" s="339"/>
      <c r="I96" s="339"/>
      <c r="J96" s="339"/>
      <c r="K96" s="340"/>
    </row>
    <row r="97" ht="18.75" customHeight="1">
      <c r="B97" s="341"/>
      <c r="C97" s="342"/>
      <c r="D97" s="342"/>
      <c r="E97" s="342"/>
      <c r="F97" s="342"/>
      <c r="G97" s="342"/>
      <c r="H97" s="342"/>
      <c r="I97" s="342"/>
      <c r="J97" s="342"/>
      <c r="K97" s="341"/>
    </row>
    <row r="98" ht="18.75" customHeight="1">
      <c r="B98" s="320"/>
      <c r="C98" s="320"/>
      <c r="D98" s="320"/>
      <c r="E98" s="320"/>
      <c r="F98" s="320"/>
      <c r="G98" s="320"/>
      <c r="H98" s="320"/>
      <c r="I98" s="320"/>
      <c r="J98" s="320"/>
      <c r="K98" s="320"/>
    </row>
    <row r="99" ht="7.5" customHeight="1">
      <c r="B99" s="321"/>
      <c r="C99" s="322"/>
      <c r="D99" s="322"/>
      <c r="E99" s="322"/>
      <c r="F99" s="322"/>
      <c r="G99" s="322"/>
      <c r="H99" s="322"/>
      <c r="I99" s="322"/>
      <c r="J99" s="322"/>
      <c r="K99" s="323"/>
    </row>
    <row r="100" ht="45" customHeight="1">
      <c r="B100" s="324"/>
      <c r="C100" s="325" t="s">
        <v>2158</v>
      </c>
      <c r="D100" s="325"/>
      <c r="E100" s="325"/>
      <c r="F100" s="325"/>
      <c r="G100" s="325"/>
      <c r="H100" s="325"/>
      <c r="I100" s="325"/>
      <c r="J100" s="325"/>
      <c r="K100" s="326"/>
    </row>
    <row r="101" ht="17.25" customHeight="1">
      <c r="B101" s="324"/>
      <c r="C101" s="327" t="s">
        <v>2114</v>
      </c>
      <c r="D101" s="327"/>
      <c r="E101" s="327"/>
      <c r="F101" s="327" t="s">
        <v>2115</v>
      </c>
      <c r="G101" s="328"/>
      <c r="H101" s="327" t="s">
        <v>148</v>
      </c>
      <c r="I101" s="327" t="s">
        <v>59</v>
      </c>
      <c r="J101" s="327" t="s">
        <v>2116</v>
      </c>
      <c r="K101" s="326"/>
    </row>
    <row r="102" ht="17.25" customHeight="1">
      <c r="B102" s="324"/>
      <c r="C102" s="329" t="s">
        <v>2117</v>
      </c>
      <c r="D102" s="329"/>
      <c r="E102" s="329"/>
      <c r="F102" s="330" t="s">
        <v>2118</v>
      </c>
      <c r="G102" s="331"/>
      <c r="H102" s="329"/>
      <c r="I102" s="329"/>
      <c r="J102" s="329" t="s">
        <v>2119</v>
      </c>
      <c r="K102" s="326"/>
    </row>
    <row r="103" ht="5.25" customHeight="1">
      <c r="B103" s="324"/>
      <c r="C103" s="327"/>
      <c r="D103" s="327"/>
      <c r="E103" s="327"/>
      <c r="F103" s="327"/>
      <c r="G103" s="343"/>
      <c r="H103" s="327"/>
      <c r="I103" s="327"/>
      <c r="J103" s="327"/>
      <c r="K103" s="326"/>
    </row>
    <row r="104" ht="15" customHeight="1">
      <c r="B104" s="324"/>
      <c r="C104" s="313" t="s">
        <v>55</v>
      </c>
      <c r="D104" s="332"/>
      <c r="E104" s="332"/>
      <c r="F104" s="334" t="s">
        <v>2120</v>
      </c>
      <c r="G104" s="343"/>
      <c r="H104" s="313" t="s">
        <v>2159</v>
      </c>
      <c r="I104" s="313" t="s">
        <v>2122</v>
      </c>
      <c r="J104" s="313">
        <v>20</v>
      </c>
      <c r="K104" s="326"/>
    </row>
    <row r="105" ht="15" customHeight="1">
      <c r="B105" s="324"/>
      <c r="C105" s="313" t="s">
        <v>2123</v>
      </c>
      <c r="D105" s="313"/>
      <c r="E105" s="313"/>
      <c r="F105" s="334" t="s">
        <v>2120</v>
      </c>
      <c r="G105" s="313"/>
      <c r="H105" s="313" t="s">
        <v>2159</v>
      </c>
      <c r="I105" s="313" t="s">
        <v>2122</v>
      </c>
      <c r="J105" s="313">
        <v>120</v>
      </c>
      <c r="K105" s="326"/>
    </row>
    <row r="106" ht="15" customHeight="1">
      <c r="B106" s="335"/>
      <c r="C106" s="313" t="s">
        <v>2125</v>
      </c>
      <c r="D106" s="313"/>
      <c r="E106" s="313"/>
      <c r="F106" s="334" t="s">
        <v>2126</v>
      </c>
      <c r="G106" s="313"/>
      <c r="H106" s="313" t="s">
        <v>2159</v>
      </c>
      <c r="I106" s="313" t="s">
        <v>2122</v>
      </c>
      <c r="J106" s="313">
        <v>50</v>
      </c>
      <c r="K106" s="326"/>
    </row>
    <row r="107" ht="15" customHeight="1">
      <c r="B107" s="335"/>
      <c r="C107" s="313" t="s">
        <v>2128</v>
      </c>
      <c r="D107" s="313"/>
      <c r="E107" s="313"/>
      <c r="F107" s="334" t="s">
        <v>2120</v>
      </c>
      <c r="G107" s="313"/>
      <c r="H107" s="313" t="s">
        <v>2159</v>
      </c>
      <c r="I107" s="313" t="s">
        <v>2130</v>
      </c>
      <c r="J107" s="313"/>
      <c r="K107" s="326"/>
    </row>
    <row r="108" ht="15" customHeight="1">
      <c r="B108" s="335"/>
      <c r="C108" s="313" t="s">
        <v>2139</v>
      </c>
      <c r="D108" s="313"/>
      <c r="E108" s="313"/>
      <c r="F108" s="334" t="s">
        <v>2126</v>
      </c>
      <c r="G108" s="313"/>
      <c r="H108" s="313" t="s">
        <v>2159</v>
      </c>
      <c r="I108" s="313" t="s">
        <v>2122</v>
      </c>
      <c r="J108" s="313">
        <v>50</v>
      </c>
      <c r="K108" s="326"/>
    </row>
    <row r="109" ht="15" customHeight="1">
      <c r="B109" s="335"/>
      <c r="C109" s="313" t="s">
        <v>2147</v>
      </c>
      <c r="D109" s="313"/>
      <c r="E109" s="313"/>
      <c r="F109" s="334" t="s">
        <v>2126</v>
      </c>
      <c r="G109" s="313"/>
      <c r="H109" s="313" t="s">
        <v>2159</v>
      </c>
      <c r="I109" s="313" t="s">
        <v>2122</v>
      </c>
      <c r="J109" s="313">
        <v>50</v>
      </c>
      <c r="K109" s="326"/>
    </row>
    <row r="110" ht="15" customHeight="1">
      <c r="B110" s="335"/>
      <c r="C110" s="313" t="s">
        <v>2145</v>
      </c>
      <c r="D110" s="313"/>
      <c r="E110" s="313"/>
      <c r="F110" s="334" t="s">
        <v>2126</v>
      </c>
      <c r="G110" s="313"/>
      <c r="H110" s="313" t="s">
        <v>2159</v>
      </c>
      <c r="I110" s="313" t="s">
        <v>2122</v>
      </c>
      <c r="J110" s="313">
        <v>50</v>
      </c>
      <c r="K110" s="326"/>
    </row>
    <row r="111" ht="15" customHeight="1">
      <c r="B111" s="335"/>
      <c r="C111" s="313" t="s">
        <v>55</v>
      </c>
      <c r="D111" s="313"/>
      <c r="E111" s="313"/>
      <c r="F111" s="334" t="s">
        <v>2120</v>
      </c>
      <c r="G111" s="313"/>
      <c r="H111" s="313" t="s">
        <v>2160</v>
      </c>
      <c r="I111" s="313" t="s">
        <v>2122</v>
      </c>
      <c r="J111" s="313">
        <v>20</v>
      </c>
      <c r="K111" s="326"/>
    </row>
    <row r="112" ht="15" customHeight="1">
      <c r="B112" s="335"/>
      <c r="C112" s="313" t="s">
        <v>2161</v>
      </c>
      <c r="D112" s="313"/>
      <c r="E112" s="313"/>
      <c r="F112" s="334" t="s">
        <v>2120</v>
      </c>
      <c r="G112" s="313"/>
      <c r="H112" s="313" t="s">
        <v>2162</v>
      </c>
      <c r="I112" s="313" t="s">
        <v>2122</v>
      </c>
      <c r="J112" s="313">
        <v>120</v>
      </c>
      <c r="K112" s="326"/>
    </row>
    <row r="113" ht="15" customHeight="1">
      <c r="B113" s="335"/>
      <c r="C113" s="313" t="s">
        <v>40</v>
      </c>
      <c r="D113" s="313"/>
      <c r="E113" s="313"/>
      <c r="F113" s="334" t="s">
        <v>2120</v>
      </c>
      <c r="G113" s="313"/>
      <c r="H113" s="313" t="s">
        <v>2163</v>
      </c>
      <c r="I113" s="313" t="s">
        <v>2154</v>
      </c>
      <c r="J113" s="313"/>
      <c r="K113" s="326"/>
    </row>
    <row r="114" ht="15" customHeight="1">
      <c r="B114" s="335"/>
      <c r="C114" s="313" t="s">
        <v>50</v>
      </c>
      <c r="D114" s="313"/>
      <c r="E114" s="313"/>
      <c r="F114" s="334" t="s">
        <v>2120</v>
      </c>
      <c r="G114" s="313"/>
      <c r="H114" s="313" t="s">
        <v>2164</v>
      </c>
      <c r="I114" s="313" t="s">
        <v>2154</v>
      </c>
      <c r="J114" s="313"/>
      <c r="K114" s="326"/>
    </row>
    <row r="115" ht="15" customHeight="1">
      <c r="B115" s="335"/>
      <c r="C115" s="313" t="s">
        <v>59</v>
      </c>
      <c r="D115" s="313"/>
      <c r="E115" s="313"/>
      <c r="F115" s="334" t="s">
        <v>2120</v>
      </c>
      <c r="G115" s="313"/>
      <c r="H115" s="313" t="s">
        <v>2165</v>
      </c>
      <c r="I115" s="313" t="s">
        <v>2166</v>
      </c>
      <c r="J115" s="313"/>
      <c r="K115" s="326"/>
    </row>
    <row r="116" ht="15" customHeight="1">
      <c r="B116" s="338"/>
      <c r="C116" s="344"/>
      <c r="D116" s="344"/>
      <c r="E116" s="344"/>
      <c r="F116" s="344"/>
      <c r="G116" s="344"/>
      <c r="H116" s="344"/>
      <c r="I116" s="344"/>
      <c r="J116" s="344"/>
      <c r="K116" s="340"/>
    </row>
    <row r="117" ht="18.75" customHeight="1">
      <c r="B117" s="345"/>
      <c r="C117" s="309"/>
      <c r="D117" s="309"/>
      <c r="E117" s="309"/>
      <c r="F117" s="346"/>
      <c r="G117" s="309"/>
      <c r="H117" s="309"/>
      <c r="I117" s="309"/>
      <c r="J117" s="309"/>
      <c r="K117" s="345"/>
    </row>
    <row r="118" ht="18.75" customHeight="1">
      <c r="B118" s="320"/>
      <c r="C118" s="320"/>
      <c r="D118" s="320"/>
      <c r="E118" s="320"/>
      <c r="F118" s="320"/>
      <c r="G118" s="320"/>
      <c r="H118" s="320"/>
      <c r="I118" s="320"/>
      <c r="J118" s="320"/>
      <c r="K118" s="320"/>
    </row>
    <row r="119" ht="7.5" customHeight="1">
      <c r="B119" s="347"/>
      <c r="C119" s="348"/>
      <c r="D119" s="348"/>
      <c r="E119" s="348"/>
      <c r="F119" s="348"/>
      <c r="G119" s="348"/>
      <c r="H119" s="348"/>
      <c r="I119" s="348"/>
      <c r="J119" s="348"/>
      <c r="K119" s="349"/>
    </row>
    <row r="120" ht="45" customHeight="1">
      <c r="B120" s="350"/>
      <c r="C120" s="303" t="s">
        <v>2167</v>
      </c>
      <c r="D120" s="303"/>
      <c r="E120" s="303"/>
      <c r="F120" s="303"/>
      <c r="G120" s="303"/>
      <c r="H120" s="303"/>
      <c r="I120" s="303"/>
      <c r="J120" s="303"/>
      <c r="K120" s="351"/>
    </row>
    <row r="121" ht="17.25" customHeight="1">
      <c r="B121" s="352"/>
      <c r="C121" s="327" t="s">
        <v>2114</v>
      </c>
      <c r="D121" s="327"/>
      <c r="E121" s="327"/>
      <c r="F121" s="327" t="s">
        <v>2115</v>
      </c>
      <c r="G121" s="328"/>
      <c r="H121" s="327" t="s">
        <v>148</v>
      </c>
      <c r="I121" s="327" t="s">
        <v>59</v>
      </c>
      <c r="J121" s="327" t="s">
        <v>2116</v>
      </c>
      <c r="K121" s="353"/>
    </row>
    <row r="122" ht="17.25" customHeight="1">
      <c r="B122" s="352"/>
      <c r="C122" s="329" t="s">
        <v>2117</v>
      </c>
      <c r="D122" s="329"/>
      <c r="E122" s="329"/>
      <c r="F122" s="330" t="s">
        <v>2118</v>
      </c>
      <c r="G122" s="331"/>
      <c r="H122" s="329"/>
      <c r="I122" s="329"/>
      <c r="J122" s="329" t="s">
        <v>2119</v>
      </c>
      <c r="K122" s="353"/>
    </row>
    <row r="123" ht="5.25" customHeight="1">
      <c r="B123" s="354"/>
      <c r="C123" s="332"/>
      <c r="D123" s="332"/>
      <c r="E123" s="332"/>
      <c r="F123" s="332"/>
      <c r="G123" s="313"/>
      <c r="H123" s="332"/>
      <c r="I123" s="332"/>
      <c r="J123" s="332"/>
      <c r="K123" s="355"/>
    </row>
    <row r="124" ht="15" customHeight="1">
      <c r="B124" s="354"/>
      <c r="C124" s="313" t="s">
        <v>2123</v>
      </c>
      <c r="D124" s="332"/>
      <c r="E124" s="332"/>
      <c r="F124" s="334" t="s">
        <v>2120</v>
      </c>
      <c r="G124" s="313"/>
      <c r="H124" s="313" t="s">
        <v>2159</v>
      </c>
      <c r="I124" s="313" t="s">
        <v>2122</v>
      </c>
      <c r="J124" s="313">
        <v>120</v>
      </c>
      <c r="K124" s="356"/>
    </row>
    <row r="125" ht="15" customHeight="1">
      <c r="B125" s="354"/>
      <c r="C125" s="313" t="s">
        <v>2168</v>
      </c>
      <c r="D125" s="313"/>
      <c r="E125" s="313"/>
      <c r="F125" s="334" t="s">
        <v>2120</v>
      </c>
      <c r="G125" s="313"/>
      <c r="H125" s="313" t="s">
        <v>2169</v>
      </c>
      <c r="I125" s="313" t="s">
        <v>2122</v>
      </c>
      <c r="J125" s="313" t="s">
        <v>2170</v>
      </c>
      <c r="K125" s="356"/>
    </row>
    <row r="126" ht="15" customHeight="1">
      <c r="B126" s="354"/>
      <c r="C126" s="313" t="s">
        <v>2069</v>
      </c>
      <c r="D126" s="313"/>
      <c r="E126" s="313"/>
      <c r="F126" s="334" t="s">
        <v>2120</v>
      </c>
      <c r="G126" s="313"/>
      <c r="H126" s="313" t="s">
        <v>2171</v>
      </c>
      <c r="I126" s="313" t="s">
        <v>2122</v>
      </c>
      <c r="J126" s="313" t="s">
        <v>2170</v>
      </c>
      <c r="K126" s="356"/>
    </row>
    <row r="127" ht="15" customHeight="1">
      <c r="B127" s="354"/>
      <c r="C127" s="313" t="s">
        <v>2131</v>
      </c>
      <c r="D127" s="313"/>
      <c r="E127" s="313"/>
      <c r="F127" s="334" t="s">
        <v>2126</v>
      </c>
      <c r="G127" s="313"/>
      <c r="H127" s="313" t="s">
        <v>2132</v>
      </c>
      <c r="I127" s="313" t="s">
        <v>2122</v>
      </c>
      <c r="J127" s="313">
        <v>15</v>
      </c>
      <c r="K127" s="356"/>
    </row>
    <row r="128" ht="15" customHeight="1">
      <c r="B128" s="354"/>
      <c r="C128" s="336" t="s">
        <v>2133</v>
      </c>
      <c r="D128" s="336"/>
      <c r="E128" s="336"/>
      <c r="F128" s="337" t="s">
        <v>2126</v>
      </c>
      <c r="G128" s="336"/>
      <c r="H128" s="336" t="s">
        <v>2134</v>
      </c>
      <c r="I128" s="336" t="s">
        <v>2122</v>
      </c>
      <c r="J128" s="336">
        <v>15</v>
      </c>
      <c r="K128" s="356"/>
    </row>
    <row r="129" ht="15" customHeight="1">
      <c r="B129" s="354"/>
      <c r="C129" s="336" t="s">
        <v>2135</v>
      </c>
      <c r="D129" s="336"/>
      <c r="E129" s="336"/>
      <c r="F129" s="337" t="s">
        <v>2126</v>
      </c>
      <c r="G129" s="336"/>
      <c r="H129" s="336" t="s">
        <v>2136</v>
      </c>
      <c r="I129" s="336" t="s">
        <v>2122</v>
      </c>
      <c r="J129" s="336">
        <v>20</v>
      </c>
      <c r="K129" s="356"/>
    </row>
    <row r="130" ht="15" customHeight="1">
      <c r="B130" s="354"/>
      <c r="C130" s="336" t="s">
        <v>2137</v>
      </c>
      <c r="D130" s="336"/>
      <c r="E130" s="336"/>
      <c r="F130" s="337" t="s">
        <v>2126</v>
      </c>
      <c r="G130" s="336"/>
      <c r="H130" s="336" t="s">
        <v>2138</v>
      </c>
      <c r="I130" s="336" t="s">
        <v>2122</v>
      </c>
      <c r="J130" s="336">
        <v>20</v>
      </c>
      <c r="K130" s="356"/>
    </row>
    <row r="131" ht="15" customHeight="1">
      <c r="B131" s="354"/>
      <c r="C131" s="313" t="s">
        <v>2125</v>
      </c>
      <c r="D131" s="313"/>
      <c r="E131" s="313"/>
      <c r="F131" s="334" t="s">
        <v>2126</v>
      </c>
      <c r="G131" s="313"/>
      <c r="H131" s="313" t="s">
        <v>2159</v>
      </c>
      <c r="I131" s="313" t="s">
        <v>2122</v>
      </c>
      <c r="J131" s="313">
        <v>50</v>
      </c>
      <c r="K131" s="356"/>
    </row>
    <row r="132" ht="15" customHeight="1">
      <c r="B132" s="354"/>
      <c r="C132" s="313" t="s">
        <v>2139</v>
      </c>
      <c r="D132" s="313"/>
      <c r="E132" s="313"/>
      <c r="F132" s="334" t="s">
        <v>2126</v>
      </c>
      <c r="G132" s="313"/>
      <c r="H132" s="313" t="s">
        <v>2159</v>
      </c>
      <c r="I132" s="313" t="s">
        <v>2122</v>
      </c>
      <c r="J132" s="313">
        <v>50</v>
      </c>
      <c r="K132" s="356"/>
    </row>
    <row r="133" ht="15" customHeight="1">
      <c r="B133" s="354"/>
      <c r="C133" s="313" t="s">
        <v>2145</v>
      </c>
      <c r="D133" s="313"/>
      <c r="E133" s="313"/>
      <c r="F133" s="334" t="s">
        <v>2126</v>
      </c>
      <c r="G133" s="313"/>
      <c r="H133" s="313" t="s">
        <v>2159</v>
      </c>
      <c r="I133" s="313" t="s">
        <v>2122</v>
      </c>
      <c r="J133" s="313">
        <v>50</v>
      </c>
      <c r="K133" s="356"/>
    </row>
    <row r="134" ht="15" customHeight="1">
      <c r="B134" s="354"/>
      <c r="C134" s="313" t="s">
        <v>2147</v>
      </c>
      <c r="D134" s="313"/>
      <c r="E134" s="313"/>
      <c r="F134" s="334" t="s">
        <v>2126</v>
      </c>
      <c r="G134" s="313"/>
      <c r="H134" s="313" t="s">
        <v>2159</v>
      </c>
      <c r="I134" s="313" t="s">
        <v>2122</v>
      </c>
      <c r="J134" s="313">
        <v>50</v>
      </c>
      <c r="K134" s="356"/>
    </row>
    <row r="135" ht="15" customHeight="1">
      <c r="B135" s="354"/>
      <c r="C135" s="313" t="s">
        <v>153</v>
      </c>
      <c r="D135" s="313"/>
      <c r="E135" s="313"/>
      <c r="F135" s="334" t="s">
        <v>2126</v>
      </c>
      <c r="G135" s="313"/>
      <c r="H135" s="313" t="s">
        <v>2172</v>
      </c>
      <c r="I135" s="313" t="s">
        <v>2122</v>
      </c>
      <c r="J135" s="313">
        <v>255</v>
      </c>
      <c r="K135" s="356"/>
    </row>
    <row r="136" ht="15" customHeight="1">
      <c r="B136" s="354"/>
      <c r="C136" s="313" t="s">
        <v>2149</v>
      </c>
      <c r="D136" s="313"/>
      <c r="E136" s="313"/>
      <c r="F136" s="334" t="s">
        <v>2120</v>
      </c>
      <c r="G136" s="313"/>
      <c r="H136" s="313" t="s">
        <v>2173</v>
      </c>
      <c r="I136" s="313" t="s">
        <v>2151</v>
      </c>
      <c r="J136" s="313"/>
      <c r="K136" s="356"/>
    </row>
    <row r="137" ht="15" customHeight="1">
      <c r="B137" s="354"/>
      <c r="C137" s="313" t="s">
        <v>2152</v>
      </c>
      <c r="D137" s="313"/>
      <c r="E137" s="313"/>
      <c r="F137" s="334" t="s">
        <v>2120</v>
      </c>
      <c r="G137" s="313"/>
      <c r="H137" s="313" t="s">
        <v>2174</v>
      </c>
      <c r="I137" s="313" t="s">
        <v>2154</v>
      </c>
      <c r="J137" s="313"/>
      <c r="K137" s="356"/>
    </row>
    <row r="138" ht="15" customHeight="1">
      <c r="B138" s="354"/>
      <c r="C138" s="313" t="s">
        <v>2155</v>
      </c>
      <c r="D138" s="313"/>
      <c r="E138" s="313"/>
      <c r="F138" s="334" t="s">
        <v>2120</v>
      </c>
      <c r="G138" s="313"/>
      <c r="H138" s="313" t="s">
        <v>2155</v>
      </c>
      <c r="I138" s="313" t="s">
        <v>2154</v>
      </c>
      <c r="J138" s="313"/>
      <c r="K138" s="356"/>
    </row>
    <row r="139" ht="15" customHeight="1">
      <c r="B139" s="354"/>
      <c r="C139" s="313" t="s">
        <v>40</v>
      </c>
      <c r="D139" s="313"/>
      <c r="E139" s="313"/>
      <c r="F139" s="334" t="s">
        <v>2120</v>
      </c>
      <c r="G139" s="313"/>
      <c r="H139" s="313" t="s">
        <v>2175</v>
      </c>
      <c r="I139" s="313" t="s">
        <v>2154</v>
      </c>
      <c r="J139" s="313"/>
      <c r="K139" s="356"/>
    </row>
    <row r="140" ht="15" customHeight="1">
      <c r="B140" s="354"/>
      <c r="C140" s="313" t="s">
        <v>2176</v>
      </c>
      <c r="D140" s="313"/>
      <c r="E140" s="313"/>
      <c r="F140" s="334" t="s">
        <v>2120</v>
      </c>
      <c r="G140" s="313"/>
      <c r="H140" s="313" t="s">
        <v>2177</v>
      </c>
      <c r="I140" s="313" t="s">
        <v>2154</v>
      </c>
      <c r="J140" s="313"/>
      <c r="K140" s="356"/>
    </row>
    <row r="141" ht="15" customHeight="1">
      <c r="B141" s="357"/>
      <c r="C141" s="358"/>
      <c r="D141" s="358"/>
      <c r="E141" s="358"/>
      <c r="F141" s="358"/>
      <c r="G141" s="358"/>
      <c r="H141" s="358"/>
      <c r="I141" s="358"/>
      <c r="J141" s="358"/>
      <c r="K141" s="359"/>
    </row>
    <row r="142" ht="18.75" customHeight="1">
      <c r="B142" s="309"/>
      <c r="C142" s="309"/>
      <c r="D142" s="309"/>
      <c r="E142" s="309"/>
      <c r="F142" s="346"/>
      <c r="G142" s="309"/>
      <c r="H142" s="309"/>
      <c r="I142" s="309"/>
      <c r="J142" s="309"/>
      <c r="K142" s="309"/>
    </row>
    <row r="143" ht="18.75" customHeight="1">
      <c r="B143" s="320"/>
      <c r="C143" s="320"/>
      <c r="D143" s="320"/>
      <c r="E143" s="320"/>
      <c r="F143" s="320"/>
      <c r="G143" s="320"/>
      <c r="H143" s="320"/>
      <c r="I143" s="320"/>
      <c r="J143" s="320"/>
      <c r="K143" s="320"/>
    </row>
    <row r="144" ht="7.5" customHeight="1">
      <c r="B144" s="321"/>
      <c r="C144" s="322"/>
      <c r="D144" s="322"/>
      <c r="E144" s="322"/>
      <c r="F144" s="322"/>
      <c r="G144" s="322"/>
      <c r="H144" s="322"/>
      <c r="I144" s="322"/>
      <c r="J144" s="322"/>
      <c r="K144" s="323"/>
    </row>
    <row r="145" ht="45" customHeight="1">
      <c r="B145" s="324"/>
      <c r="C145" s="325" t="s">
        <v>2178</v>
      </c>
      <c r="D145" s="325"/>
      <c r="E145" s="325"/>
      <c r="F145" s="325"/>
      <c r="G145" s="325"/>
      <c r="H145" s="325"/>
      <c r="I145" s="325"/>
      <c r="J145" s="325"/>
      <c r="K145" s="326"/>
    </row>
    <row r="146" ht="17.25" customHeight="1">
      <c r="B146" s="324"/>
      <c r="C146" s="327" t="s">
        <v>2114</v>
      </c>
      <c r="D146" s="327"/>
      <c r="E146" s="327"/>
      <c r="F146" s="327" t="s">
        <v>2115</v>
      </c>
      <c r="G146" s="328"/>
      <c r="H146" s="327" t="s">
        <v>148</v>
      </c>
      <c r="I146" s="327" t="s">
        <v>59</v>
      </c>
      <c r="J146" s="327" t="s">
        <v>2116</v>
      </c>
      <c r="K146" s="326"/>
    </row>
    <row r="147" ht="17.25" customHeight="1">
      <c r="B147" s="324"/>
      <c r="C147" s="329" t="s">
        <v>2117</v>
      </c>
      <c r="D147" s="329"/>
      <c r="E147" s="329"/>
      <c r="F147" s="330" t="s">
        <v>2118</v>
      </c>
      <c r="G147" s="331"/>
      <c r="H147" s="329"/>
      <c r="I147" s="329"/>
      <c r="J147" s="329" t="s">
        <v>2119</v>
      </c>
      <c r="K147" s="326"/>
    </row>
    <row r="148" ht="5.25" customHeight="1">
      <c r="B148" s="335"/>
      <c r="C148" s="332"/>
      <c r="D148" s="332"/>
      <c r="E148" s="332"/>
      <c r="F148" s="332"/>
      <c r="G148" s="333"/>
      <c r="H148" s="332"/>
      <c r="I148" s="332"/>
      <c r="J148" s="332"/>
      <c r="K148" s="356"/>
    </row>
    <row r="149" ht="15" customHeight="1">
      <c r="B149" s="335"/>
      <c r="C149" s="360" t="s">
        <v>2123</v>
      </c>
      <c r="D149" s="313"/>
      <c r="E149" s="313"/>
      <c r="F149" s="361" t="s">
        <v>2120</v>
      </c>
      <c r="G149" s="313"/>
      <c r="H149" s="360" t="s">
        <v>2159</v>
      </c>
      <c r="I149" s="360" t="s">
        <v>2122</v>
      </c>
      <c r="J149" s="360">
        <v>120</v>
      </c>
      <c r="K149" s="356"/>
    </row>
    <row r="150" ht="15" customHeight="1">
      <c r="B150" s="335"/>
      <c r="C150" s="360" t="s">
        <v>2168</v>
      </c>
      <c r="D150" s="313"/>
      <c r="E150" s="313"/>
      <c r="F150" s="361" t="s">
        <v>2120</v>
      </c>
      <c r="G150" s="313"/>
      <c r="H150" s="360" t="s">
        <v>2179</v>
      </c>
      <c r="I150" s="360" t="s">
        <v>2122</v>
      </c>
      <c r="J150" s="360" t="s">
        <v>2170</v>
      </c>
      <c r="K150" s="356"/>
    </row>
    <row r="151" ht="15" customHeight="1">
      <c r="B151" s="335"/>
      <c r="C151" s="360" t="s">
        <v>2069</v>
      </c>
      <c r="D151" s="313"/>
      <c r="E151" s="313"/>
      <c r="F151" s="361" t="s">
        <v>2120</v>
      </c>
      <c r="G151" s="313"/>
      <c r="H151" s="360" t="s">
        <v>2180</v>
      </c>
      <c r="I151" s="360" t="s">
        <v>2122</v>
      </c>
      <c r="J151" s="360" t="s">
        <v>2170</v>
      </c>
      <c r="K151" s="356"/>
    </row>
    <row r="152" ht="15" customHeight="1">
      <c r="B152" s="335"/>
      <c r="C152" s="360" t="s">
        <v>2125</v>
      </c>
      <c r="D152" s="313"/>
      <c r="E152" s="313"/>
      <c r="F152" s="361" t="s">
        <v>2126</v>
      </c>
      <c r="G152" s="313"/>
      <c r="H152" s="360" t="s">
        <v>2159</v>
      </c>
      <c r="I152" s="360" t="s">
        <v>2122</v>
      </c>
      <c r="J152" s="360">
        <v>50</v>
      </c>
      <c r="K152" s="356"/>
    </row>
    <row r="153" ht="15" customHeight="1">
      <c r="B153" s="335"/>
      <c r="C153" s="360" t="s">
        <v>2128</v>
      </c>
      <c r="D153" s="313"/>
      <c r="E153" s="313"/>
      <c r="F153" s="361" t="s">
        <v>2120</v>
      </c>
      <c r="G153" s="313"/>
      <c r="H153" s="360" t="s">
        <v>2159</v>
      </c>
      <c r="I153" s="360" t="s">
        <v>2130</v>
      </c>
      <c r="J153" s="360"/>
      <c r="K153" s="356"/>
    </row>
    <row r="154" ht="15" customHeight="1">
      <c r="B154" s="335"/>
      <c r="C154" s="360" t="s">
        <v>2139</v>
      </c>
      <c r="D154" s="313"/>
      <c r="E154" s="313"/>
      <c r="F154" s="361" t="s">
        <v>2126</v>
      </c>
      <c r="G154" s="313"/>
      <c r="H154" s="360" t="s">
        <v>2159</v>
      </c>
      <c r="I154" s="360" t="s">
        <v>2122</v>
      </c>
      <c r="J154" s="360">
        <v>50</v>
      </c>
      <c r="K154" s="356"/>
    </row>
    <row r="155" ht="15" customHeight="1">
      <c r="B155" s="335"/>
      <c r="C155" s="360" t="s">
        <v>2147</v>
      </c>
      <c r="D155" s="313"/>
      <c r="E155" s="313"/>
      <c r="F155" s="361" t="s">
        <v>2126</v>
      </c>
      <c r="G155" s="313"/>
      <c r="H155" s="360" t="s">
        <v>2159</v>
      </c>
      <c r="I155" s="360" t="s">
        <v>2122</v>
      </c>
      <c r="J155" s="360">
        <v>50</v>
      </c>
      <c r="K155" s="356"/>
    </row>
    <row r="156" ht="15" customHeight="1">
      <c r="B156" s="335"/>
      <c r="C156" s="360" t="s">
        <v>2145</v>
      </c>
      <c r="D156" s="313"/>
      <c r="E156" s="313"/>
      <c r="F156" s="361" t="s">
        <v>2126</v>
      </c>
      <c r="G156" s="313"/>
      <c r="H156" s="360" t="s">
        <v>2159</v>
      </c>
      <c r="I156" s="360" t="s">
        <v>2122</v>
      </c>
      <c r="J156" s="360">
        <v>50</v>
      </c>
      <c r="K156" s="356"/>
    </row>
    <row r="157" ht="15" customHeight="1">
      <c r="B157" s="335"/>
      <c r="C157" s="360" t="s">
        <v>137</v>
      </c>
      <c r="D157" s="313"/>
      <c r="E157" s="313"/>
      <c r="F157" s="361" t="s">
        <v>2120</v>
      </c>
      <c r="G157" s="313"/>
      <c r="H157" s="360" t="s">
        <v>2181</v>
      </c>
      <c r="I157" s="360" t="s">
        <v>2122</v>
      </c>
      <c r="J157" s="360" t="s">
        <v>2182</v>
      </c>
      <c r="K157" s="356"/>
    </row>
    <row r="158" ht="15" customHeight="1">
      <c r="B158" s="335"/>
      <c r="C158" s="360" t="s">
        <v>2183</v>
      </c>
      <c r="D158" s="313"/>
      <c r="E158" s="313"/>
      <c r="F158" s="361" t="s">
        <v>2120</v>
      </c>
      <c r="G158" s="313"/>
      <c r="H158" s="360" t="s">
        <v>2184</v>
      </c>
      <c r="I158" s="360" t="s">
        <v>2154</v>
      </c>
      <c r="J158" s="360"/>
      <c r="K158" s="356"/>
    </row>
    <row r="159" ht="15" customHeight="1">
      <c r="B159" s="362"/>
      <c r="C159" s="344"/>
      <c r="D159" s="344"/>
      <c r="E159" s="344"/>
      <c r="F159" s="344"/>
      <c r="G159" s="344"/>
      <c r="H159" s="344"/>
      <c r="I159" s="344"/>
      <c r="J159" s="344"/>
      <c r="K159" s="363"/>
    </row>
    <row r="160" ht="18.75" customHeight="1">
      <c r="B160" s="309"/>
      <c r="C160" s="313"/>
      <c r="D160" s="313"/>
      <c r="E160" s="313"/>
      <c r="F160" s="334"/>
      <c r="G160" s="313"/>
      <c r="H160" s="313"/>
      <c r="I160" s="313"/>
      <c r="J160" s="313"/>
      <c r="K160" s="309"/>
    </row>
    <row r="161" ht="18.75" customHeight="1">
      <c r="B161" s="320"/>
      <c r="C161" s="320"/>
      <c r="D161" s="320"/>
      <c r="E161" s="320"/>
      <c r="F161" s="320"/>
      <c r="G161" s="320"/>
      <c r="H161" s="320"/>
      <c r="I161" s="320"/>
      <c r="J161" s="320"/>
      <c r="K161" s="320"/>
    </row>
    <row r="162" ht="7.5" customHeight="1">
      <c r="B162" s="299"/>
      <c r="C162" s="300"/>
      <c r="D162" s="300"/>
      <c r="E162" s="300"/>
      <c r="F162" s="300"/>
      <c r="G162" s="300"/>
      <c r="H162" s="300"/>
      <c r="I162" s="300"/>
      <c r="J162" s="300"/>
      <c r="K162" s="301"/>
    </row>
    <row r="163" ht="45" customHeight="1">
      <c r="B163" s="302"/>
      <c r="C163" s="303" t="s">
        <v>2185</v>
      </c>
      <c r="D163" s="303"/>
      <c r="E163" s="303"/>
      <c r="F163" s="303"/>
      <c r="G163" s="303"/>
      <c r="H163" s="303"/>
      <c r="I163" s="303"/>
      <c r="J163" s="303"/>
      <c r="K163" s="304"/>
    </row>
    <row r="164" ht="17.25" customHeight="1">
      <c r="B164" s="302"/>
      <c r="C164" s="327" t="s">
        <v>2114</v>
      </c>
      <c r="D164" s="327"/>
      <c r="E164" s="327"/>
      <c r="F164" s="327" t="s">
        <v>2115</v>
      </c>
      <c r="G164" s="364"/>
      <c r="H164" s="365" t="s">
        <v>148</v>
      </c>
      <c r="I164" s="365" t="s">
        <v>59</v>
      </c>
      <c r="J164" s="327" t="s">
        <v>2116</v>
      </c>
      <c r="K164" s="304"/>
    </row>
    <row r="165" ht="17.25" customHeight="1">
      <c r="B165" s="305"/>
      <c r="C165" s="329" t="s">
        <v>2117</v>
      </c>
      <c r="D165" s="329"/>
      <c r="E165" s="329"/>
      <c r="F165" s="330" t="s">
        <v>2118</v>
      </c>
      <c r="G165" s="366"/>
      <c r="H165" s="367"/>
      <c r="I165" s="367"/>
      <c r="J165" s="329" t="s">
        <v>2119</v>
      </c>
      <c r="K165" s="307"/>
    </row>
    <row r="166" ht="5.25" customHeight="1">
      <c r="B166" s="335"/>
      <c r="C166" s="332"/>
      <c r="D166" s="332"/>
      <c r="E166" s="332"/>
      <c r="F166" s="332"/>
      <c r="G166" s="333"/>
      <c r="H166" s="332"/>
      <c r="I166" s="332"/>
      <c r="J166" s="332"/>
      <c r="K166" s="356"/>
    </row>
    <row r="167" ht="15" customHeight="1">
      <c r="B167" s="335"/>
      <c r="C167" s="313" t="s">
        <v>2123</v>
      </c>
      <c r="D167" s="313"/>
      <c r="E167" s="313"/>
      <c r="F167" s="334" t="s">
        <v>2120</v>
      </c>
      <c r="G167" s="313"/>
      <c r="H167" s="313" t="s">
        <v>2159</v>
      </c>
      <c r="I167" s="313" t="s">
        <v>2122</v>
      </c>
      <c r="J167" s="313">
        <v>120</v>
      </c>
      <c r="K167" s="356"/>
    </row>
    <row r="168" ht="15" customHeight="1">
      <c r="B168" s="335"/>
      <c r="C168" s="313" t="s">
        <v>2168</v>
      </c>
      <c r="D168" s="313"/>
      <c r="E168" s="313"/>
      <c r="F168" s="334" t="s">
        <v>2120</v>
      </c>
      <c r="G168" s="313"/>
      <c r="H168" s="313" t="s">
        <v>2169</v>
      </c>
      <c r="I168" s="313" t="s">
        <v>2122</v>
      </c>
      <c r="J168" s="313" t="s">
        <v>2170</v>
      </c>
      <c r="K168" s="356"/>
    </row>
    <row r="169" ht="15" customHeight="1">
      <c r="B169" s="335"/>
      <c r="C169" s="313" t="s">
        <v>2069</v>
      </c>
      <c r="D169" s="313"/>
      <c r="E169" s="313"/>
      <c r="F169" s="334" t="s">
        <v>2120</v>
      </c>
      <c r="G169" s="313"/>
      <c r="H169" s="313" t="s">
        <v>2186</v>
      </c>
      <c r="I169" s="313" t="s">
        <v>2122</v>
      </c>
      <c r="J169" s="313" t="s">
        <v>2170</v>
      </c>
      <c r="K169" s="356"/>
    </row>
    <row r="170" ht="15" customHeight="1">
      <c r="B170" s="335"/>
      <c r="C170" s="313" t="s">
        <v>2125</v>
      </c>
      <c r="D170" s="313"/>
      <c r="E170" s="313"/>
      <c r="F170" s="334" t="s">
        <v>2126</v>
      </c>
      <c r="G170" s="313"/>
      <c r="H170" s="313" t="s">
        <v>2186</v>
      </c>
      <c r="I170" s="313" t="s">
        <v>2122</v>
      </c>
      <c r="J170" s="313">
        <v>50</v>
      </c>
      <c r="K170" s="356"/>
    </row>
    <row r="171" ht="15" customHeight="1">
      <c r="B171" s="335"/>
      <c r="C171" s="313" t="s">
        <v>2128</v>
      </c>
      <c r="D171" s="313"/>
      <c r="E171" s="313"/>
      <c r="F171" s="334" t="s">
        <v>2120</v>
      </c>
      <c r="G171" s="313"/>
      <c r="H171" s="313" t="s">
        <v>2186</v>
      </c>
      <c r="I171" s="313" t="s">
        <v>2130</v>
      </c>
      <c r="J171" s="313"/>
      <c r="K171" s="356"/>
    </row>
    <row r="172" ht="15" customHeight="1">
      <c r="B172" s="335"/>
      <c r="C172" s="313" t="s">
        <v>2139</v>
      </c>
      <c r="D172" s="313"/>
      <c r="E172" s="313"/>
      <c r="F172" s="334" t="s">
        <v>2126</v>
      </c>
      <c r="G172" s="313"/>
      <c r="H172" s="313" t="s">
        <v>2186</v>
      </c>
      <c r="I172" s="313" t="s">
        <v>2122</v>
      </c>
      <c r="J172" s="313">
        <v>50</v>
      </c>
      <c r="K172" s="356"/>
    </row>
    <row r="173" ht="15" customHeight="1">
      <c r="B173" s="335"/>
      <c r="C173" s="313" t="s">
        <v>2147</v>
      </c>
      <c r="D173" s="313"/>
      <c r="E173" s="313"/>
      <c r="F173" s="334" t="s">
        <v>2126</v>
      </c>
      <c r="G173" s="313"/>
      <c r="H173" s="313" t="s">
        <v>2186</v>
      </c>
      <c r="I173" s="313" t="s">
        <v>2122</v>
      </c>
      <c r="J173" s="313">
        <v>50</v>
      </c>
      <c r="K173" s="356"/>
    </row>
    <row r="174" ht="15" customHeight="1">
      <c r="B174" s="335"/>
      <c r="C174" s="313" t="s">
        <v>2145</v>
      </c>
      <c r="D174" s="313"/>
      <c r="E174" s="313"/>
      <c r="F174" s="334" t="s">
        <v>2126</v>
      </c>
      <c r="G174" s="313"/>
      <c r="H174" s="313" t="s">
        <v>2186</v>
      </c>
      <c r="I174" s="313" t="s">
        <v>2122</v>
      </c>
      <c r="J174" s="313">
        <v>50</v>
      </c>
      <c r="K174" s="356"/>
    </row>
    <row r="175" ht="15" customHeight="1">
      <c r="B175" s="335"/>
      <c r="C175" s="313" t="s">
        <v>147</v>
      </c>
      <c r="D175" s="313"/>
      <c r="E175" s="313"/>
      <c r="F175" s="334" t="s">
        <v>2120</v>
      </c>
      <c r="G175" s="313"/>
      <c r="H175" s="313" t="s">
        <v>2187</v>
      </c>
      <c r="I175" s="313" t="s">
        <v>2188</v>
      </c>
      <c r="J175" s="313"/>
      <c r="K175" s="356"/>
    </row>
    <row r="176" ht="15" customHeight="1">
      <c r="B176" s="335"/>
      <c r="C176" s="313" t="s">
        <v>59</v>
      </c>
      <c r="D176" s="313"/>
      <c r="E176" s="313"/>
      <c r="F176" s="334" t="s">
        <v>2120</v>
      </c>
      <c r="G176" s="313"/>
      <c r="H176" s="313" t="s">
        <v>2189</v>
      </c>
      <c r="I176" s="313" t="s">
        <v>2190</v>
      </c>
      <c r="J176" s="313">
        <v>1</v>
      </c>
      <c r="K176" s="356"/>
    </row>
    <row r="177" ht="15" customHeight="1">
      <c r="B177" s="335"/>
      <c r="C177" s="313" t="s">
        <v>55</v>
      </c>
      <c r="D177" s="313"/>
      <c r="E177" s="313"/>
      <c r="F177" s="334" t="s">
        <v>2120</v>
      </c>
      <c r="G177" s="313"/>
      <c r="H177" s="313" t="s">
        <v>2191</v>
      </c>
      <c r="I177" s="313" t="s">
        <v>2122</v>
      </c>
      <c r="J177" s="313">
        <v>20</v>
      </c>
      <c r="K177" s="356"/>
    </row>
    <row r="178" ht="15" customHeight="1">
      <c r="B178" s="335"/>
      <c r="C178" s="313" t="s">
        <v>148</v>
      </c>
      <c r="D178" s="313"/>
      <c r="E178" s="313"/>
      <c r="F178" s="334" t="s">
        <v>2120</v>
      </c>
      <c r="G178" s="313"/>
      <c r="H178" s="313" t="s">
        <v>2192</v>
      </c>
      <c r="I178" s="313" t="s">
        <v>2122</v>
      </c>
      <c r="J178" s="313">
        <v>255</v>
      </c>
      <c r="K178" s="356"/>
    </row>
    <row r="179" ht="15" customHeight="1">
      <c r="B179" s="335"/>
      <c r="C179" s="313" t="s">
        <v>149</v>
      </c>
      <c r="D179" s="313"/>
      <c r="E179" s="313"/>
      <c r="F179" s="334" t="s">
        <v>2120</v>
      </c>
      <c r="G179" s="313"/>
      <c r="H179" s="313" t="s">
        <v>2085</v>
      </c>
      <c r="I179" s="313" t="s">
        <v>2122</v>
      </c>
      <c r="J179" s="313">
        <v>10</v>
      </c>
      <c r="K179" s="356"/>
    </row>
    <row r="180" ht="15" customHeight="1">
      <c r="B180" s="335"/>
      <c r="C180" s="313" t="s">
        <v>150</v>
      </c>
      <c r="D180" s="313"/>
      <c r="E180" s="313"/>
      <c r="F180" s="334" t="s">
        <v>2120</v>
      </c>
      <c r="G180" s="313"/>
      <c r="H180" s="313" t="s">
        <v>2193</v>
      </c>
      <c r="I180" s="313" t="s">
        <v>2154</v>
      </c>
      <c r="J180" s="313"/>
      <c r="K180" s="356"/>
    </row>
    <row r="181" ht="15" customHeight="1">
      <c r="B181" s="335"/>
      <c r="C181" s="313" t="s">
        <v>2194</v>
      </c>
      <c r="D181" s="313"/>
      <c r="E181" s="313"/>
      <c r="F181" s="334" t="s">
        <v>2120</v>
      </c>
      <c r="G181" s="313"/>
      <c r="H181" s="313" t="s">
        <v>2195</v>
      </c>
      <c r="I181" s="313" t="s">
        <v>2154</v>
      </c>
      <c r="J181" s="313"/>
      <c r="K181" s="356"/>
    </row>
    <row r="182" ht="15" customHeight="1">
      <c r="B182" s="335"/>
      <c r="C182" s="313" t="s">
        <v>2183</v>
      </c>
      <c r="D182" s="313"/>
      <c r="E182" s="313"/>
      <c r="F182" s="334" t="s">
        <v>2120</v>
      </c>
      <c r="G182" s="313"/>
      <c r="H182" s="313" t="s">
        <v>2196</v>
      </c>
      <c r="I182" s="313" t="s">
        <v>2154</v>
      </c>
      <c r="J182" s="313"/>
      <c r="K182" s="356"/>
    </row>
    <row r="183" ht="15" customHeight="1">
      <c r="B183" s="335"/>
      <c r="C183" s="313" t="s">
        <v>152</v>
      </c>
      <c r="D183" s="313"/>
      <c r="E183" s="313"/>
      <c r="F183" s="334" t="s">
        <v>2126</v>
      </c>
      <c r="G183" s="313"/>
      <c r="H183" s="313" t="s">
        <v>2197</v>
      </c>
      <c r="I183" s="313" t="s">
        <v>2122</v>
      </c>
      <c r="J183" s="313">
        <v>50</v>
      </c>
      <c r="K183" s="356"/>
    </row>
    <row r="184" ht="15" customHeight="1">
      <c r="B184" s="335"/>
      <c r="C184" s="313" t="s">
        <v>2198</v>
      </c>
      <c r="D184" s="313"/>
      <c r="E184" s="313"/>
      <c r="F184" s="334" t="s">
        <v>2126</v>
      </c>
      <c r="G184" s="313"/>
      <c r="H184" s="313" t="s">
        <v>2199</v>
      </c>
      <c r="I184" s="313" t="s">
        <v>2200</v>
      </c>
      <c r="J184" s="313"/>
      <c r="K184" s="356"/>
    </row>
    <row r="185" ht="15" customHeight="1">
      <c r="B185" s="335"/>
      <c r="C185" s="313" t="s">
        <v>2201</v>
      </c>
      <c r="D185" s="313"/>
      <c r="E185" s="313"/>
      <c r="F185" s="334" t="s">
        <v>2126</v>
      </c>
      <c r="G185" s="313"/>
      <c r="H185" s="313" t="s">
        <v>2202</v>
      </c>
      <c r="I185" s="313" t="s">
        <v>2200</v>
      </c>
      <c r="J185" s="313"/>
      <c r="K185" s="356"/>
    </row>
    <row r="186" ht="15" customHeight="1">
      <c r="B186" s="335"/>
      <c r="C186" s="313" t="s">
        <v>2203</v>
      </c>
      <c r="D186" s="313"/>
      <c r="E186" s="313"/>
      <c r="F186" s="334" t="s">
        <v>2126</v>
      </c>
      <c r="G186" s="313"/>
      <c r="H186" s="313" t="s">
        <v>2204</v>
      </c>
      <c r="I186" s="313" t="s">
        <v>2200</v>
      </c>
      <c r="J186" s="313"/>
      <c r="K186" s="356"/>
    </row>
    <row r="187" ht="15" customHeight="1">
      <c r="B187" s="335"/>
      <c r="C187" s="368" t="s">
        <v>2205</v>
      </c>
      <c r="D187" s="313"/>
      <c r="E187" s="313"/>
      <c r="F187" s="334" t="s">
        <v>2126</v>
      </c>
      <c r="G187" s="313"/>
      <c r="H187" s="313" t="s">
        <v>2206</v>
      </c>
      <c r="I187" s="313" t="s">
        <v>2207</v>
      </c>
      <c r="J187" s="369" t="s">
        <v>2208</v>
      </c>
      <c r="K187" s="356"/>
    </row>
    <row r="188" ht="15" customHeight="1">
      <c r="B188" s="335"/>
      <c r="C188" s="319" t="s">
        <v>44</v>
      </c>
      <c r="D188" s="313"/>
      <c r="E188" s="313"/>
      <c r="F188" s="334" t="s">
        <v>2120</v>
      </c>
      <c r="G188" s="313"/>
      <c r="H188" s="309" t="s">
        <v>2209</v>
      </c>
      <c r="I188" s="313" t="s">
        <v>2210</v>
      </c>
      <c r="J188" s="313"/>
      <c r="K188" s="356"/>
    </row>
    <row r="189" ht="15" customHeight="1">
      <c r="B189" s="335"/>
      <c r="C189" s="319" t="s">
        <v>2211</v>
      </c>
      <c r="D189" s="313"/>
      <c r="E189" s="313"/>
      <c r="F189" s="334" t="s">
        <v>2120</v>
      </c>
      <c r="G189" s="313"/>
      <c r="H189" s="313" t="s">
        <v>2212</v>
      </c>
      <c r="I189" s="313" t="s">
        <v>2154</v>
      </c>
      <c r="J189" s="313"/>
      <c r="K189" s="356"/>
    </row>
    <row r="190" ht="15" customHeight="1">
      <c r="B190" s="335"/>
      <c r="C190" s="319" t="s">
        <v>2213</v>
      </c>
      <c r="D190" s="313"/>
      <c r="E190" s="313"/>
      <c r="F190" s="334" t="s">
        <v>2120</v>
      </c>
      <c r="G190" s="313"/>
      <c r="H190" s="313" t="s">
        <v>2214</v>
      </c>
      <c r="I190" s="313" t="s">
        <v>2154</v>
      </c>
      <c r="J190" s="313"/>
      <c r="K190" s="356"/>
    </row>
    <row r="191" ht="15" customHeight="1">
      <c r="B191" s="335"/>
      <c r="C191" s="319" t="s">
        <v>2215</v>
      </c>
      <c r="D191" s="313"/>
      <c r="E191" s="313"/>
      <c r="F191" s="334" t="s">
        <v>2126</v>
      </c>
      <c r="G191" s="313"/>
      <c r="H191" s="313" t="s">
        <v>2216</v>
      </c>
      <c r="I191" s="313" t="s">
        <v>2154</v>
      </c>
      <c r="J191" s="313"/>
      <c r="K191" s="356"/>
    </row>
    <row r="192" ht="15" customHeight="1">
      <c r="B192" s="362"/>
      <c r="C192" s="370"/>
      <c r="D192" s="344"/>
      <c r="E192" s="344"/>
      <c r="F192" s="344"/>
      <c r="G192" s="344"/>
      <c r="H192" s="344"/>
      <c r="I192" s="344"/>
      <c r="J192" s="344"/>
      <c r="K192" s="363"/>
    </row>
    <row r="193" ht="18.75" customHeight="1">
      <c r="B193" s="309"/>
      <c r="C193" s="313"/>
      <c r="D193" s="313"/>
      <c r="E193" s="313"/>
      <c r="F193" s="334"/>
      <c r="G193" s="313"/>
      <c r="H193" s="313"/>
      <c r="I193" s="313"/>
      <c r="J193" s="313"/>
      <c r="K193" s="309"/>
    </row>
    <row r="194" ht="18.75" customHeight="1">
      <c r="B194" s="309"/>
      <c r="C194" s="313"/>
      <c r="D194" s="313"/>
      <c r="E194" s="313"/>
      <c r="F194" s="334"/>
      <c r="G194" s="313"/>
      <c r="H194" s="313"/>
      <c r="I194" s="313"/>
      <c r="J194" s="313"/>
      <c r="K194" s="309"/>
    </row>
    <row r="195" ht="18.75" customHeight="1">
      <c r="B195" s="320"/>
      <c r="C195" s="320"/>
      <c r="D195" s="320"/>
      <c r="E195" s="320"/>
      <c r="F195" s="320"/>
      <c r="G195" s="320"/>
      <c r="H195" s="320"/>
      <c r="I195" s="320"/>
      <c r="J195" s="320"/>
      <c r="K195" s="320"/>
    </row>
    <row r="196" ht="13.5">
      <c r="B196" s="299"/>
      <c r="C196" s="300"/>
      <c r="D196" s="300"/>
      <c r="E196" s="300"/>
      <c r="F196" s="300"/>
      <c r="G196" s="300"/>
      <c r="H196" s="300"/>
      <c r="I196" s="300"/>
      <c r="J196" s="300"/>
      <c r="K196" s="301"/>
    </row>
    <row r="197" ht="21">
      <c r="B197" s="302"/>
      <c r="C197" s="303" t="s">
        <v>2217</v>
      </c>
      <c r="D197" s="303"/>
      <c r="E197" s="303"/>
      <c r="F197" s="303"/>
      <c r="G197" s="303"/>
      <c r="H197" s="303"/>
      <c r="I197" s="303"/>
      <c r="J197" s="303"/>
      <c r="K197" s="304"/>
    </row>
    <row r="198" ht="25.5" customHeight="1">
      <c r="B198" s="302"/>
      <c r="C198" s="371" t="s">
        <v>2218</v>
      </c>
      <c r="D198" s="371"/>
      <c r="E198" s="371"/>
      <c r="F198" s="371" t="s">
        <v>2219</v>
      </c>
      <c r="G198" s="372"/>
      <c r="H198" s="371" t="s">
        <v>2220</v>
      </c>
      <c r="I198" s="371"/>
      <c r="J198" s="371"/>
      <c r="K198" s="304"/>
    </row>
    <row r="199" ht="5.25" customHeight="1">
      <c r="B199" s="335"/>
      <c r="C199" s="332"/>
      <c r="D199" s="332"/>
      <c r="E199" s="332"/>
      <c r="F199" s="332"/>
      <c r="G199" s="313"/>
      <c r="H199" s="332"/>
      <c r="I199" s="332"/>
      <c r="J199" s="332"/>
      <c r="K199" s="356"/>
    </row>
    <row r="200" ht="15" customHeight="1">
      <c r="B200" s="335"/>
      <c r="C200" s="313" t="s">
        <v>2210</v>
      </c>
      <c r="D200" s="313"/>
      <c r="E200" s="313"/>
      <c r="F200" s="334" t="s">
        <v>45</v>
      </c>
      <c r="G200" s="313"/>
      <c r="H200" s="313" t="s">
        <v>2221</v>
      </c>
      <c r="I200" s="313"/>
      <c r="J200" s="313"/>
      <c r="K200" s="356"/>
    </row>
    <row r="201" ht="15" customHeight="1">
      <c r="B201" s="335"/>
      <c r="C201" s="341"/>
      <c r="D201" s="313"/>
      <c r="E201" s="313"/>
      <c r="F201" s="334" t="s">
        <v>46</v>
      </c>
      <c r="G201" s="313"/>
      <c r="H201" s="313" t="s">
        <v>2222</v>
      </c>
      <c r="I201" s="313"/>
      <c r="J201" s="313"/>
      <c r="K201" s="356"/>
    </row>
    <row r="202" ht="15" customHeight="1">
      <c r="B202" s="335"/>
      <c r="C202" s="341"/>
      <c r="D202" s="313"/>
      <c r="E202" s="313"/>
      <c r="F202" s="334" t="s">
        <v>49</v>
      </c>
      <c r="G202" s="313"/>
      <c r="H202" s="313" t="s">
        <v>2223</v>
      </c>
      <c r="I202" s="313"/>
      <c r="J202" s="313"/>
      <c r="K202" s="356"/>
    </row>
    <row r="203" ht="15" customHeight="1">
      <c r="B203" s="335"/>
      <c r="C203" s="313"/>
      <c r="D203" s="313"/>
      <c r="E203" s="313"/>
      <c r="F203" s="334" t="s">
        <v>47</v>
      </c>
      <c r="G203" s="313"/>
      <c r="H203" s="313" t="s">
        <v>2224</v>
      </c>
      <c r="I203" s="313"/>
      <c r="J203" s="313"/>
      <c r="K203" s="356"/>
    </row>
    <row r="204" ht="15" customHeight="1">
      <c r="B204" s="335"/>
      <c r="C204" s="313"/>
      <c r="D204" s="313"/>
      <c r="E204" s="313"/>
      <c r="F204" s="334" t="s">
        <v>48</v>
      </c>
      <c r="G204" s="313"/>
      <c r="H204" s="313" t="s">
        <v>2225</v>
      </c>
      <c r="I204" s="313"/>
      <c r="J204" s="313"/>
      <c r="K204" s="356"/>
    </row>
    <row r="205" ht="15" customHeight="1">
      <c r="B205" s="335"/>
      <c r="C205" s="313"/>
      <c r="D205" s="313"/>
      <c r="E205" s="313"/>
      <c r="F205" s="334"/>
      <c r="G205" s="313"/>
      <c r="H205" s="313"/>
      <c r="I205" s="313"/>
      <c r="J205" s="313"/>
      <c r="K205" s="356"/>
    </row>
    <row r="206" ht="15" customHeight="1">
      <c r="B206" s="335"/>
      <c r="C206" s="313" t="s">
        <v>2166</v>
      </c>
      <c r="D206" s="313"/>
      <c r="E206" s="313"/>
      <c r="F206" s="334" t="s">
        <v>81</v>
      </c>
      <c r="G206" s="313"/>
      <c r="H206" s="313" t="s">
        <v>2226</v>
      </c>
      <c r="I206" s="313"/>
      <c r="J206" s="313"/>
      <c r="K206" s="356"/>
    </row>
    <row r="207" ht="15" customHeight="1">
      <c r="B207" s="335"/>
      <c r="C207" s="341"/>
      <c r="D207" s="313"/>
      <c r="E207" s="313"/>
      <c r="F207" s="334" t="s">
        <v>2063</v>
      </c>
      <c r="G207" s="313"/>
      <c r="H207" s="313" t="s">
        <v>2064</v>
      </c>
      <c r="I207" s="313"/>
      <c r="J207" s="313"/>
      <c r="K207" s="356"/>
    </row>
    <row r="208" ht="15" customHeight="1">
      <c r="B208" s="335"/>
      <c r="C208" s="313"/>
      <c r="D208" s="313"/>
      <c r="E208" s="313"/>
      <c r="F208" s="334" t="s">
        <v>2061</v>
      </c>
      <c r="G208" s="313"/>
      <c r="H208" s="313" t="s">
        <v>2227</v>
      </c>
      <c r="I208" s="313"/>
      <c r="J208" s="313"/>
      <c r="K208" s="356"/>
    </row>
    <row r="209" ht="15" customHeight="1">
      <c r="B209" s="373"/>
      <c r="C209" s="341"/>
      <c r="D209" s="341"/>
      <c r="E209" s="341"/>
      <c r="F209" s="334" t="s">
        <v>2065</v>
      </c>
      <c r="G209" s="319"/>
      <c r="H209" s="360" t="s">
        <v>2066</v>
      </c>
      <c r="I209" s="360"/>
      <c r="J209" s="360"/>
      <c r="K209" s="374"/>
    </row>
    <row r="210" ht="15" customHeight="1">
      <c r="B210" s="373"/>
      <c r="C210" s="341"/>
      <c r="D210" s="341"/>
      <c r="E210" s="341"/>
      <c r="F210" s="334" t="s">
        <v>2067</v>
      </c>
      <c r="G210" s="319"/>
      <c r="H210" s="360" t="s">
        <v>2228</v>
      </c>
      <c r="I210" s="360"/>
      <c r="J210" s="360"/>
      <c r="K210" s="374"/>
    </row>
    <row r="211" ht="15" customHeight="1">
      <c r="B211" s="373"/>
      <c r="C211" s="341"/>
      <c r="D211" s="341"/>
      <c r="E211" s="341"/>
      <c r="F211" s="375"/>
      <c r="G211" s="319"/>
      <c r="H211" s="376"/>
      <c r="I211" s="376"/>
      <c r="J211" s="376"/>
      <c r="K211" s="374"/>
    </row>
    <row r="212" ht="15" customHeight="1">
      <c r="B212" s="373"/>
      <c r="C212" s="313" t="s">
        <v>2190</v>
      </c>
      <c r="D212" s="341"/>
      <c r="E212" s="341"/>
      <c r="F212" s="334">
        <v>1</v>
      </c>
      <c r="G212" s="319"/>
      <c r="H212" s="360" t="s">
        <v>2229</v>
      </c>
      <c r="I212" s="360"/>
      <c r="J212" s="360"/>
      <c r="K212" s="374"/>
    </row>
    <row r="213" ht="15" customHeight="1">
      <c r="B213" s="373"/>
      <c r="C213" s="341"/>
      <c r="D213" s="341"/>
      <c r="E213" s="341"/>
      <c r="F213" s="334">
        <v>2</v>
      </c>
      <c r="G213" s="319"/>
      <c r="H213" s="360" t="s">
        <v>2230</v>
      </c>
      <c r="I213" s="360"/>
      <c r="J213" s="360"/>
      <c r="K213" s="374"/>
    </row>
    <row r="214" ht="15" customHeight="1">
      <c r="B214" s="373"/>
      <c r="C214" s="341"/>
      <c r="D214" s="341"/>
      <c r="E214" s="341"/>
      <c r="F214" s="334">
        <v>3</v>
      </c>
      <c r="G214" s="319"/>
      <c r="H214" s="360" t="s">
        <v>2231</v>
      </c>
      <c r="I214" s="360"/>
      <c r="J214" s="360"/>
      <c r="K214" s="374"/>
    </row>
    <row r="215" ht="15" customHeight="1">
      <c r="B215" s="373"/>
      <c r="C215" s="341"/>
      <c r="D215" s="341"/>
      <c r="E215" s="341"/>
      <c r="F215" s="334">
        <v>4</v>
      </c>
      <c r="G215" s="319"/>
      <c r="H215" s="360" t="s">
        <v>2232</v>
      </c>
      <c r="I215" s="360"/>
      <c r="J215" s="360"/>
      <c r="K215" s="374"/>
    </row>
    <row r="216" ht="12.75" customHeight="1">
      <c r="B216" s="377"/>
      <c r="C216" s="378"/>
      <c r="D216" s="378"/>
      <c r="E216" s="378"/>
      <c r="F216" s="378"/>
      <c r="G216" s="378"/>
      <c r="H216" s="378"/>
      <c r="I216" s="378"/>
      <c r="J216" s="378"/>
      <c r="K216" s="379"/>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82</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135</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ROUND(J81,2)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ROUND(SUM(BE81:BE101), 2)</f>
        <v>0</v>
      </c>
      <c r="G30" s="47"/>
      <c r="H30" s="47"/>
      <c r="I30" s="158">
        <v>0.20999999999999999</v>
      </c>
      <c r="J30" s="157">
        <f>ROUND(ROUND((SUM(BE81:BE101)), 2)*I30, 2)</f>
        <v>0</v>
      </c>
      <c r="K30" s="51"/>
    </row>
    <row r="31" s="1" customFormat="1" ht="14.4" customHeight="1">
      <c r="B31" s="46"/>
      <c r="C31" s="47"/>
      <c r="D31" s="47"/>
      <c r="E31" s="55" t="s">
        <v>46</v>
      </c>
      <c r="F31" s="157">
        <f>ROUND(SUM(BF81:BF101), 2)</f>
        <v>0</v>
      </c>
      <c r="G31" s="47"/>
      <c r="H31" s="47"/>
      <c r="I31" s="158">
        <v>0.14999999999999999</v>
      </c>
      <c r="J31" s="157">
        <f>ROUND(ROUND((SUM(BF81:BF101)), 2)*I31, 2)</f>
        <v>0</v>
      </c>
      <c r="K31" s="51"/>
    </row>
    <row r="32" hidden="1" s="1" customFormat="1" ht="14.4" customHeight="1">
      <c r="B32" s="46"/>
      <c r="C32" s="47"/>
      <c r="D32" s="47"/>
      <c r="E32" s="55" t="s">
        <v>47</v>
      </c>
      <c r="F32" s="157">
        <f>ROUND(SUM(BG81:BG101), 2)</f>
        <v>0</v>
      </c>
      <c r="G32" s="47"/>
      <c r="H32" s="47"/>
      <c r="I32" s="158">
        <v>0.20999999999999999</v>
      </c>
      <c r="J32" s="157">
        <v>0</v>
      </c>
      <c r="K32" s="51"/>
    </row>
    <row r="33" hidden="1" s="1" customFormat="1" ht="14.4" customHeight="1">
      <c r="B33" s="46"/>
      <c r="C33" s="47"/>
      <c r="D33" s="47"/>
      <c r="E33" s="55" t="s">
        <v>48</v>
      </c>
      <c r="F33" s="157">
        <f>ROUND(SUM(BH81:BH101), 2)</f>
        <v>0</v>
      </c>
      <c r="G33" s="47"/>
      <c r="H33" s="47"/>
      <c r="I33" s="158">
        <v>0.14999999999999999</v>
      </c>
      <c r="J33" s="157">
        <v>0</v>
      </c>
      <c r="K33" s="51"/>
    </row>
    <row r="34" hidden="1" s="1" customFormat="1" ht="14.4" customHeight="1">
      <c r="B34" s="46"/>
      <c r="C34" s="47"/>
      <c r="D34" s="47"/>
      <c r="E34" s="55" t="s">
        <v>49</v>
      </c>
      <c r="F34" s="157">
        <f>ROUND(SUM(BI81:BI101),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000 - Ostatní a vedlejší náklady</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J81</f>
        <v>0</v>
      </c>
      <c r="K56" s="51"/>
      <c r="AU56" s="24" t="s">
        <v>140</v>
      </c>
    </row>
    <row r="57" s="7" customFormat="1" ht="24.96" customHeight="1">
      <c r="B57" s="177"/>
      <c r="C57" s="178"/>
      <c r="D57" s="179" t="s">
        <v>141</v>
      </c>
      <c r="E57" s="180"/>
      <c r="F57" s="180"/>
      <c r="G57" s="180"/>
      <c r="H57" s="180"/>
      <c r="I57" s="181"/>
      <c r="J57" s="182">
        <f>J82</f>
        <v>0</v>
      </c>
      <c r="K57" s="183"/>
    </row>
    <row r="58" s="8" customFormat="1" ht="19.92" customHeight="1">
      <c r="B58" s="184"/>
      <c r="C58" s="185"/>
      <c r="D58" s="186" t="s">
        <v>142</v>
      </c>
      <c r="E58" s="187"/>
      <c r="F58" s="187"/>
      <c r="G58" s="187"/>
      <c r="H58" s="187"/>
      <c r="I58" s="188"/>
      <c r="J58" s="189">
        <f>J83</f>
        <v>0</v>
      </c>
      <c r="K58" s="190"/>
    </row>
    <row r="59" s="8" customFormat="1" ht="19.92" customHeight="1">
      <c r="B59" s="184"/>
      <c r="C59" s="185"/>
      <c r="D59" s="186" t="s">
        <v>143</v>
      </c>
      <c r="E59" s="187"/>
      <c r="F59" s="187"/>
      <c r="G59" s="187"/>
      <c r="H59" s="187"/>
      <c r="I59" s="188"/>
      <c r="J59" s="189">
        <f>J90</f>
        <v>0</v>
      </c>
      <c r="K59" s="190"/>
    </row>
    <row r="60" s="8" customFormat="1" ht="19.92" customHeight="1">
      <c r="B60" s="184"/>
      <c r="C60" s="185"/>
      <c r="D60" s="186" t="s">
        <v>144</v>
      </c>
      <c r="E60" s="187"/>
      <c r="F60" s="187"/>
      <c r="G60" s="187"/>
      <c r="H60" s="187"/>
      <c r="I60" s="188"/>
      <c r="J60" s="189">
        <f>J93</f>
        <v>0</v>
      </c>
      <c r="K60" s="190"/>
    </row>
    <row r="61" s="8" customFormat="1" ht="19.92" customHeight="1">
      <c r="B61" s="184"/>
      <c r="C61" s="185"/>
      <c r="D61" s="186" t="s">
        <v>145</v>
      </c>
      <c r="E61" s="187"/>
      <c r="F61" s="187"/>
      <c r="G61" s="187"/>
      <c r="H61" s="187"/>
      <c r="I61" s="188"/>
      <c r="J61" s="189">
        <f>J100</f>
        <v>0</v>
      </c>
      <c r="K61" s="190"/>
    </row>
    <row r="62" s="1" customFormat="1" ht="21.84" customHeight="1">
      <c r="B62" s="46"/>
      <c r="C62" s="47"/>
      <c r="D62" s="47"/>
      <c r="E62" s="47"/>
      <c r="F62" s="47"/>
      <c r="G62" s="47"/>
      <c r="H62" s="47"/>
      <c r="I62" s="144"/>
      <c r="J62" s="47"/>
      <c r="K62" s="51"/>
    </row>
    <row r="63" s="1" customFormat="1" ht="6.96" customHeight="1">
      <c r="B63" s="67"/>
      <c r="C63" s="68"/>
      <c r="D63" s="68"/>
      <c r="E63" s="68"/>
      <c r="F63" s="68"/>
      <c r="G63" s="68"/>
      <c r="H63" s="68"/>
      <c r="I63" s="166"/>
      <c r="J63" s="68"/>
      <c r="K63" s="69"/>
    </row>
    <row r="67" s="1" customFormat="1" ht="6.96" customHeight="1">
      <c r="B67" s="70"/>
      <c r="C67" s="71"/>
      <c r="D67" s="71"/>
      <c r="E67" s="71"/>
      <c r="F67" s="71"/>
      <c r="G67" s="71"/>
      <c r="H67" s="71"/>
      <c r="I67" s="169"/>
      <c r="J67" s="71"/>
      <c r="K67" s="71"/>
      <c r="L67" s="72"/>
    </row>
    <row r="68" s="1" customFormat="1" ht="36.96" customHeight="1">
      <c r="B68" s="46"/>
      <c r="C68" s="73" t="s">
        <v>146</v>
      </c>
      <c r="D68" s="74"/>
      <c r="E68" s="74"/>
      <c r="F68" s="74"/>
      <c r="G68" s="74"/>
      <c r="H68" s="74"/>
      <c r="I68" s="191"/>
      <c r="J68" s="74"/>
      <c r="K68" s="74"/>
      <c r="L68" s="72"/>
    </row>
    <row r="69" s="1" customFormat="1" ht="6.96" customHeight="1">
      <c r="B69" s="46"/>
      <c r="C69" s="74"/>
      <c r="D69" s="74"/>
      <c r="E69" s="74"/>
      <c r="F69" s="74"/>
      <c r="G69" s="74"/>
      <c r="H69" s="74"/>
      <c r="I69" s="191"/>
      <c r="J69" s="74"/>
      <c r="K69" s="74"/>
      <c r="L69" s="72"/>
    </row>
    <row r="70" s="1" customFormat="1" ht="14.4" customHeight="1">
      <c r="B70" s="46"/>
      <c r="C70" s="76" t="s">
        <v>18</v>
      </c>
      <c r="D70" s="74"/>
      <c r="E70" s="74"/>
      <c r="F70" s="74"/>
      <c r="G70" s="74"/>
      <c r="H70" s="74"/>
      <c r="I70" s="191"/>
      <c r="J70" s="74"/>
      <c r="K70" s="74"/>
      <c r="L70" s="72"/>
    </row>
    <row r="71" s="1" customFormat="1" ht="16.5" customHeight="1">
      <c r="B71" s="46"/>
      <c r="C71" s="74"/>
      <c r="D71" s="74"/>
      <c r="E71" s="192" t="str">
        <f>E7</f>
        <v>II/118 Kladno - Středočeský kraj</v>
      </c>
      <c r="F71" s="76"/>
      <c r="G71" s="76"/>
      <c r="H71" s="76"/>
      <c r="I71" s="191"/>
      <c r="J71" s="74"/>
      <c r="K71" s="74"/>
      <c r="L71" s="72"/>
    </row>
    <row r="72" s="1" customFormat="1" ht="14.4" customHeight="1">
      <c r="B72" s="46"/>
      <c r="C72" s="76" t="s">
        <v>134</v>
      </c>
      <c r="D72" s="74"/>
      <c r="E72" s="74"/>
      <c r="F72" s="74"/>
      <c r="G72" s="74"/>
      <c r="H72" s="74"/>
      <c r="I72" s="191"/>
      <c r="J72" s="74"/>
      <c r="K72" s="74"/>
      <c r="L72" s="72"/>
    </row>
    <row r="73" s="1" customFormat="1" ht="17.25" customHeight="1">
      <c r="B73" s="46"/>
      <c r="C73" s="74"/>
      <c r="D73" s="74"/>
      <c r="E73" s="82" t="str">
        <f>E9</f>
        <v>SO 000 - Ostatní a vedlejší náklady</v>
      </c>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8" customHeight="1">
      <c r="B75" s="46"/>
      <c r="C75" s="76" t="s">
        <v>25</v>
      </c>
      <c r="D75" s="74"/>
      <c r="E75" s="74"/>
      <c r="F75" s="193" t="str">
        <f>F12</f>
        <v xml:space="preserve"> </v>
      </c>
      <c r="G75" s="74"/>
      <c r="H75" s="74"/>
      <c r="I75" s="194" t="s">
        <v>27</v>
      </c>
      <c r="J75" s="85" t="str">
        <f>IF(J12="","",J12)</f>
        <v>05.09.2016</v>
      </c>
      <c r="K75" s="74"/>
      <c r="L75" s="72"/>
    </row>
    <row r="76" s="1" customFormat="1" ht="6.96" customHeight="1">
      <c r="B76" s="46"/>
      <c r="C76" s="74"/>
      <c r="D76" s="74"/>
      <c r="E76" s="74"/>
      <c r="F76" s="74"/>
      <c r="G76" s="74"/>
      <c r="H76" s="74"/>
      <c r="I76" s="191"/>
      <c r="J76" s="74"/>
      <c r="K76" s="74"/>
      <c r="L76" s="72"/>
    </row>
    <row r="77" s="1" customFormat="1">
      <c r="B77" s="46"/>
      <c r="C77" s="76" t="s">
        <v>31</v>
      </c>
      <c r="D77" s="74"/>
      <c r="E77" s="74"/>
      <c r="F77" s="193" t="str">
        <f>E15</f>
        <v xml:space="preserve"> </v>
      </c>
      <c r="G77" s="74"/>
      <c r="H77" s="74"/>
      <c r="I77" s="194" t="s">
        <v>36</v>
      </c>
      <c r="J77" s="193" t="str">
        <f>E21</f>
        <v xml:space="preserve"> </v>
      </c>
      <c r="K77" s="74"/>
      <c r="L77" s="72"/>
    </row>
    <row r="78" s="1" customFormat="1" ht="14.4" customHeight="1">
      <c r="B78" s="46"/>
      <c r="C78" s="76" t="s">
        <v>34</v>
      </c>
      <c r="D78" s="74"/>
      <c r="E78" s="74"/>
      <c r="F78" s="193" t="str">
        <f>IF(E18="","",E18)</f>
        <v/>
      </c>
      <c r="G78" s="74"/>
      <c r="H78" s="74"/>
      <c r="I78" s="191"/>
      <c r="J78" s="74"/>
      <c r="K78" s="74"/>
      <c r="L78" s="72"/>
    </row>
    <row r="79" s="1" customFormat="1" ht="10.32" customHeight="1">
      <c r="B79" s="46"/>
      <c r="C79" s="74"/>
      <c r="D79" s="74"/>
      <c r="E79" s="74"/>
      <c r="F79" s="74"/>
      <c r="G79" s="74"/>
      <c r="H79" s="74"/>
      <c r="I79" s="191"/>
      <c r="J79" s="74"/>
      <c r="K79" s="74"/>
      <c r="L79" s="72"/>
    </row>
    <row r="80" s="9" customFormat="1" ht="29.28" customHeight="1">
      <c r="B80" s="195"/>
      <c r="C80" s="196" t="s">
        <v>147</v>
      </c>
      <c r="D80" s="197" t="s">
        <v>59</v>
      </c>
      <c r="E80" s="197" t="s">
        <v>55</v>
      </c>
      <c r="F80" s="197" t="s">
        <v>148</v>
      </c>
      <c r="G80" s="197" t="s">
        <v>149</v>
      </c>
      <c r="H80" s="197" t="s">
        <v>150</v>
      </c>
      <c r="I80" s="198" t="s">
        <v>151</v>
      </c>
      <c r="J80" s="197" t="s">
        <v>138</v>
      </c>
      <c r="K80" s="199" t="s">
        <v>152</v>
      </c>
      <c r="L80" s="200"/>
      <c r="M80" s="102" t="s">
        <v>153</v>
      </c>
      <c r="N80" s="103" t="s">
        <v>44</v>
      </c>
      <c r="O80" s="103" t="s">
        <v>154</v>
      </c>
      <c r="P80" s="103" t="s">
        <v>155</v>
      </c>
      <c r="Q80" s="103" t="s">
        <v>156</v>
      </c>
      <c r="R80" s="103" t="s">
        <v>157</v>
      </c>
      <c r="S80" s="103" t="s">
        <v>158</v>
      </c>
      <c r="T80" s="104" t="s">
        <v>159</v>
      </c>
    </row>
    <row r="81" s="1" customFormat="1" ht="29.28" customHeight="1">
      <c r="B81" s="46"/>
      <c r="C81" s="108" t="s">
        <v>139</v>
      </c>
      <c r="D81" s="74"/>
      <c r="E81" s="74"/>
      <c r="F81" s="74"/>
      <c r="G81" s="74"/>
      <c r="H81" s="74"/>
      <c r="I81" s="191"/>
      <c r="J81" s="201">
        <f>BK81</f>
        <v>0</v>
      </c>
      <c r="K81" s="74"/>
      <c r="L81" s="72"/>
      <c r="M81" s="105"/>
      <c r="N81" s="106"/>
      <c r="O81" s="106"/>
      <c r="P81" s="202">
        <f>P82</f>
        <v>0</v>
      </c>
      <c r="Q81" s="106"/>
      <c r="R81" s="202">
        <f>R82</f>
        <v>0</v>
      </c>
      <c r="S81" s="106"/>
      <c r="T81" s="203">
        <f>T82</f>
        <v>0</v>
      </c>
      <c r="AT81" s="24" t="s">
        <v>73</v>
      </c>
      <c r="AU81" s="24" t="s">
        <v>140</v>
      </c>
      <c r="BK81" s="204">
        <f>BK82</f>
        <v>0</v>
      </c>
    </row>
    <row r="82" s="10" customFormat="1" ht="37.44" customHeight="1">
      <c r="B82" s="205"/>
      <c r="C82" s="206"/>
      <c r="D82" s="207" t="s">
        <v>73</v>
      </c>
      <c r="E82" s="208" t="s">
        <v>160</v>
      </c>
      <c r="F82" s="208" t="s">
        <v>161</v>
      </c>
      <c r="G82" s="206"/>
      <c r="H82" s="206"/>
      <c r="I82" s="209"/>
      <c r="J82" s="210">
        <f>BK82</f>
        <v>0</v>
      </c>
      <c r="K82" s="206"/>
      <c r="L82" s="211"/>
      <c r="M82" s="212"/>
      <c r="N82" s="213"/>
      <c r="O82" s="213"/>
      <c r="P82" s="214">
        <f>P83+P90+P93+P100</f>
        <v>0</v>
      </c>
      <c r="Q82" s="213"/>
      <c r="R82" s="214">
        <f>R83+R90+R93+R100</f>
        <v>0</v>
      </c>
      <c r="S82" s="213"/>
      <c r="T82" s="215">
        <f>T83+T90+T93+T100</f>
        <v>0</v>
      </c>
      <c r="AR82" s="216" t="s">
        <v>162</v>
      </c>
      <c r="AT82" s="217" t="s">
        <v>73</v>
      </c>
      <c r="AU82" s="217" t="s">
        <v>74</v>
      </c>
      <c r="AY82" s="216" t="s">
        <v>163</v>
      </c>
      <c r="BK82" s="218">
        <f>BK83+BK90+BK93+BK100</f>
        <v>0</v>
      </c>
    </row>
    <row r="83" s="10" customFormat="1" ht="19.92" customHeight="1">
      <c r="B83" s="205"/>
      <c r="C83" s="206"/>
      <c r="D83" s="207" t="s">
        <v>73</v>
      </c>
      <c r="E83" s="219" t="s">
        <v>164</v>
      </c>
      <c r="F83" s="219" t="s">
        <v>165</v>
      </c>
      <c r="G83" s="206"/>
      <c r="H83" s="206"/>
      <c r="I83" s="209"/>
      <c r="J83" s="220">
        <f>BK83</f>
        <v>0</v>
      </c>
      <c r="K83" s="206"/>
      <c r="L83" s="211"/>
      <c r="M83" s="212"/>
      <c r="N83" s="213"/>
      <c r="O83" s="213"/>
      <c r="P83" s="214">
        <f>SUM(P84:P89)</f>
        <v>0</v>
      </c>
      <c r="Q83" s="213"/>
      <c r="R83" s="214">
        <f>SUM(R84:R89)</f>
        <v>0</v>
      </c>
      <c r="S83" s="213"/>
      <c r="T83" s="215">
        <f>SUM(T84:T89)</f>
        <v>0</v>
      </c>
      <c r="AR83" s="216" t="s">
        <v>162</v>
      </c>
      <c r="AT83" s="217" t="s">
        <v>73</v>
      </c>
      <c r="AU83" s="217" t="s">
        <v>24</v>
      </c>
      <c r="AY83" s="216" t="s">
        <v>163</v>
      </c>
      <c r="BK83" s="218">
        <f>SUM(BK84:BK89)</f>
        <v>0</v>
      </c>
    </row>
    <row r="84" s="1" customFormat="1" ht="16.5" customHeight="1">
      <c r="B84" s="46"/>
      <c r="C84" s="221" t="s">
        <v>24</v>
      </c>
      <c r="D84" s="221" t="s">
        <v>166</v>
      </c>
      <c r="E84" s="222" t="s">
        <v>167</v>
      </c>
      <c r="F84" s="223" t="s">
        <v>168</v>
      </c>
      <c r="G84" s="224" t="s">
        <v>169</v>
      </c>
      <c r="H84" s="225">
        <v>1</v>
      </c>
      <c r="I84" s="226"/>
      <c r="J84" s="227">
        <f>ROUND(I84*H84,2)</f>
        <v>0</v>
      </c>
      <c r="K84" s="223" t="s">
        <v>170</v>
      </c>
      <c r="L84" s="72"/>
      <c r="M84" s="228" t="s">
        <v>22</v>
      </c>
      <c r="N84" s="229" t="s">
        <v>45</v>
      </c>
      <c r="O84" s="47"/>
      <c r="P84" s="230">
        <f>O84*H84</f>
        <v>0</v>
      </c>
      <c r="Q84" s="230">
        <v>0</v>
      </c>
      <c r="R84" s="230">
        <f>Q84*H84</f>
        <v>0</v>
      </c>
      <c r="S84" s="230">
        <v>0</v>
      </c>
      <c r="T84" s="231">
        <f>S84*H84</f>
        <v>0</v>
      </c>
      <c r="AR84" s="24" t="s">
        <v>171</v>
      </c>
      <c r="AT84" s="24" t="s">
        <v>166</v>
      </c>
      <c r="AU84" s="24" t="s">
        <v>83</v>
      </c>
      <c r="AY84" s="24" t="s">
        <v>163</v>
      </c>
      <c r="BE84" s="232">
        <f>IF(N84="základní",J84,0)</f>
        <v>0</v>
      </c>
      <c r="BF84" s="232">
        <f>IF(N84="snížená",J84,0)</f>
        <v>0</v>
      </c>
      <c r="BG84" s="232">
        <f>IF(N84="zákl. přenesená",J84,0)</f>
        <v>0</v>
      </c>
      <c r="BH84" s="232">
        <f>IF(N84="sníž. přenesená",J84,0)</f>
        <v>0</v>
      </c>
      <c r="BI84" s="232">
        <f>IF(N84="nulová",J84,0)</f>
        <v>0</v>
      </c>
      <c r="BJ84" s="24" t="s">
        <v>24</v>
      </c>
      <c r="BK84" s="232">
        <f>ROUND(I84*H84,2)</f>
        <v>0</v>
      </c>
      <c r="BL84" s="24" t="s">
        <v>171</v>
      </c>
      <c r="BM84" s="24" t="s">
        <v>172</v>
      </c>
    </row>
    <row r="85" s="11" customFormat="1">
      <c r="B85" s="233"/>
      <c r="C85" s="234"/>
      <c r="D85" s="235" t="s">
        <v>173</v>
      </c>
      <c r="E85" s="236" t="s">
        <v>22</v>
      </c>
      <c r="F85" s="237" t="s">
        <v>174</v>
      </c>
      <c r="G85" s="234"/>
      <c r="H85" s="238">
        <v>1</v>
      </c>
      <c r="I85" s="239"/>
      <c r="J85" s="234"/>
      <c r="K85" s="234"/>
      <c r="L85" s="240"/>
      <c r="M85" s="241"/>
      <c r="N85" s="242"/>
      <c r="O85" s="242"/>
      <c r="P85" s="242"/>
      <c r="Q85" s="242"/>
      <c r="R85" s="242"/>
      <c r="S85" s="242"/>
      <c r="T85" s="243"/>
      <c r="AT85" s="244" t="s">
        <v>173</v>
      </c>
      <c r="AU85" s="244" t="s">
        <v>83</v>
      </c>
      <c r="AV85" s="11" t="s">
        <v>83</v>
      </c>
      <c r="AW85" s="11" t="s">
        <v>37</v>
      </c>
      <c r="AX85" s="11" t="s">
        <v>24</v>
      </c>
      <c r="AY85" s="244" t="s">
        <v>163</v>
      </c>
    </row>
    <row r="86" s="1" customFormat="1" ht="16.5" customHeight="1">
      <c r="B86" s="46"/>
      <c r="C86" s="221" t="s">
        <v>83</v>
      </c>
      <c r="D86" s="221" t="s">
        <v>166</v>
      </c>
      <c r="E86" s="222" t="s">
        <v>175</v>
      </c>
      <c r="F86" s="223" t="s">
        <v>176</v>
      </c>
      <c r="G86" s="224" t="s">
        <v>169</v>
      </c>
      <c r="H86" s="225">
        <v>1</v>
      </c>
      <c r="I86" s="226"/>
      <c r="J86" s="227">
        <f>ROUND(I86*H86,2)</f>
        <v>0</v>
      </c>
      <c r="K86" s="223" t="s">
        <v>170</v>
      </c>
      <c r="L86" s="72"/>
      <c r="M86" s="228" t="s">
        <v>22</v>
      </c>
      <c r="N86" s="229" t="s">
        <v>45</v>
      </c>
      <c r="O86" s="47"/>
      <c r="P86" s="230">
        <f>O86*H86</f>
        <v>0</v>
      </c>
      <c r="Q86" s="230">
        <v>0</v>
      </c>
      <c r="R86" s="230">
        <f>Q86*H86</f>
        <v>0</v>
      </c>
      <c r="S86" s="230">
        <v>0</v>
      </c>
      <c r="T86" s="231">
        <f>S86*H86</f>
        <v>0</v>
      </c>
      <c r="AR86" s="24" t="s">
        <v>171</v>
      </c>
      <c r="AT86" s="24" t="s">
        <v>166</v>
      </c>
      <c r="AU86" s="24" t="s">
        <v>83</v>
      </c>
      <c r="AY86" s="24" t="s">
        <v>163</v>
      </c>
      <c r="BE86" s="232">
        <f>IF(N86="základní",J86,0)</f>
        <v>0</v>
      </c>
      <c r="BF86" s="232">
        <f>IF(N86="snížená",J86,0)</f>
        <v>0</v>
      </c>
      <c r="BG86" s="232">
        <f>IF(N86="zákl. přenesená",J86,0)</f>
        <v>0</v>
      </c>
      <c r="BH86" s="232">
        <f>IF(N86="sníž. přenesená",J86,0)</f>
        <v>0</v>
      </c>
      <c r="BI86" s="232">
        <f>IF(N86="nulová",J86,0)</f>
        <v>0</v>
      </c>
      <c r="BJ86" s="24" t="s">
        <v>24</v>
      </c>
      <c r="BK86" s="232">
        <f>ROUND(I86*H86,2)</f>
        <v>0</v>
      </c>
      <c r="BL86" s="24" t="s">
        <v>171</v>
      </c>
      <c r="BM86" s="24" t="s">
        <v>177</v>
      </c>
    </row>
    <row r="87" s="1" customFormat="1" ht="25.5" customHeight="1">
      <c r="B87" s="46"/>
      <c r="C87" s="221" t="s">
        <v>178</v>
      </c>
      <c r="D87" s="221" t="s">
        <v>166</v>
      </c>
      <c r="E87" s="222" t="s">
        <v>179</v>
      </c>
      <c r="F87" s="223" t="s">
        <v>180</v>
      </c>
      <c r="G87" s="224" t="s">
        <v>169</v>
      </c>
      <c r="H87" s="225">
        <v>1</v>
      </c>
      <c r="I87" s="226"/>
      <c r="J87" s="227">
        <f>ROUND(I87*H87,2)</f>
        <v>0</v>
      </c>
      <c r="K87" s="223" t="s">
        <v>170</v>
      </c>
      <c r="L87" s="72"/>
      <c r="M87" s="228" t="s">
        <v>22</v>
      </c>
      <c r="N87" s="229" t="s">
        <v>45</v>
      </c>
      <c r="O87" s="47"/>
      <c r="P87" s="230">
        <f>O87*H87</f>
        <v>0</v>
      </c>
      <c r="Q87" s="230">
        <v>0</v>
      </c>
      <c r="R87" s="230">
        <f>Q87*H87</f>
        <v>0</v>
      </c>
      <c r="S87" s="230">
        <v>0</v>
      </c>
      <c r="T87" s="231">
        <f>S87*H87</f>
        <v>0</v>
      </c>
      <c r="AR87" s="24" t="s">
        <v>171</v>
      </c>
      <c r="AT87" s="24" t="s">
        <v>166</v>
      </c>
      <c r="AU87" s="24" t="s">
        <v>83</v>
      </c>
      <c r="AY87" s="24" t="s">
        <v>163</v>
      </c>
      <c r="BE87" s="232">
        <f>IF(N87="základní",J87,0)</f>
        <v>0</v>
      </c>
      <c r="BF87" s="232">
        <f>IF(N87="snížená",J87,0)</f>
        <v>0</v>
      </c>
      <c r="BG87" s="232">
        <f>IF(N87="zákl. přenesená",J87,0)</f>
        <v>0</v>
      </c>
      <c r="BH87" s="232">
        <f>IF(N87="sníž. přenesená",J87,0)</f>
        <v>0</v>
      </c>
      <c r="BI87" s="232">
        <f>IF(N87="nulová",J87,0)</f>
        <v>0</v>
      </c>
      <c r="BJ87" s="24" t="s">
        <v>24</v>
      </c>
      <c r="BK87" s="232">
        <f>ROUND(I87*H87,2)</f>
        <v>0</v>
      </c>
      <c r="BL87" s="24" t="s">
        <v>171</v>
      </c>
      <c r="BM87" s="24" t="s">
        <v>181</v>
      </c>
    </row>
    <row r="88" s="11" customFormat="1">
      <c r="B88" s="233"/>
      <c r="C88" s="234"/>
      <c r="D88" s="235" t="s">
        <v>173</v>
      </c>
      <c r="E88" s="236" t="s">
        <v>22</v>
      </c>
      <c r="F88" s="237" t="s">
        <v>182</v>
      </c>
      <c r="G88" s="234"/>
      <c r="H88" s="238">
        <v>1</v>
      </c>
      <c r="I88" s="239"/>
      <c r="J88" s="234"/>
      <c r="K88" s="234"/>
      <c r="L88" s="240"/>
      <c r="M88" s="241"/>
      <c r="N88" s="242"/>
      <c r="O88" s="242"/>
      <c r="P88" s="242"/>
      <c r="Q88" s="242"/>
      <c r="R88" s="242"/>
      <c r="S88" s="242"/>
      <c r="T88" s="243"/>
      <c r="AT88" s="244" t="s">
        <v>173</v>
      </c>
      <c r="AU88" s="244" t="s">
        <v>83</v>
      </c>
      <c r="AV88" s="11" t="s">
        <v>83</v>
      </c>
      <c r="AW88" s="11" t="s">
        <v>37</v>
      </c>
      <c r="AX88" s="11" t="s">
        <v>24</v>
      </c>
      <c r="AY88" s="244" t="s">
        <v>163</v>
      </c>
    </row>
    <row r="89" s="1" customFormat="1" ht="25.5" customHeight="1">
      <c r="B89" s="46"/>
      <c r="C89" s="221" t="s">
        <v>183</v>
      </c>
      <c r="D89" s="221" t="s">
        <v>166</v>
      </c>
      <c r="E89" s="222" t="s">
        <v>184</v>
      </c>
      <c r="F89" s="223" t="s">
        <v>185</v>
      </c>
      <c r="G89" s="224" t="s">
        <v>169</v>
      </c>
      <c r="H89" s="225">
        <v>1</v>
      </c>
      <c r="I89" s="226"/>
      <c r="J89" s="227">
        <f>ROUND(I89*H89,2)</f>
        <v>0</v>
      </c>
      <c r="K89" s="223" t="s">
        <v>170</v>
      </c>
      <c r="L89" s="72"/>
      <c r="M89" s="228" t="s">
        <v>22</v>
      </c>
      <c r="N89" s="229" t="s">
        <v>45</v>
      </c>
      <c r="O89" s="47"/>
      <c r="P89" s="230">
        <f>O89*H89</f>
        <v>0</v>
      </c>
      <c r="Q89" s="230">
        <v>0</v>
      </c>
      <c r="R89" s="230">
        <f>Q89*H89</f>
        <v>0</v>
      </c>
      <c r="S89" s="230">
        <v>0</v>
      </c>
      <c r="T89" s="231">
        <f>S89*H89</f>
        <v>0</v>
      </c>
      <c r="AR89" s="24" t="s">
        <v>171</v>
      </c>
      <c r="AT89" s="24" t="s">
        <v>166</v>
      </c>
      <c r="AU89" s="24" t="s">
        <v>83</v>
      </c>
      <c r="AY89" s="24" t="s">
        <v>163</v>
      </c>
      <c r="BE89" s="232">
        <f>IF(N89="základní",J89,0)</f>
        <v>0</v>
      </c>
      <c r="BF89" s="232">
        <f>IF(N89="snížená",J89,0)</f>
        <v>0</v>
      </c>
      <c r="BG89" s="232">
        <f>IF(N89="zákl. přenesená",J89,0)</f>
        <v>0</v>
      </c>
      <c r="BH89" s="232">
        <f>IF(N89="sníž. přenesená",J89,0)</f>
        <v>0</v>
      </c>
      <c r="BI89" s="232">
        <f>IF(N89="nulová",J89,0)</f>
        <v>0</v>
      </c>
      <c r="BJ89" s="24" t="s">
        <v>24</v>
      </c>
      <c r="BK89" s="232">
        <f>ROUND(I89*H89,2)</f>
        <v>0</v>
      </c>
      <c r="BL89" s="24" t="s">
        <v>171</v>
      </c>
      <c r="BM89" s="24" t="s">
        <v>186</v>
      </c>
    </row>
    <row r="90" s="10" customFormat="1" ht="29.88" customHeight="1">
      <c r="B90" s="205"/>
      <c r="C90" s="206"/>
      <c r="D90" s="207" t="s">
        <v>73</v>
      </c>
      <c r="E90" s="219" t="s">
        <v>187</v>
      </c>
      <c r="F90" s="219" t="s">
        <v>188</v>
      </c>
      <c r="G90" s="206"/>
      <c r="H90" s="206"/>
      <c r="I90" s="209"/>
      <c r="J90" s="220">
        <f>BK90</f>
        <v>0</v>
      </c>
      <c r="K90" s="206"/>
      <c r="L90" s="211"/>
      <c r="M90" s="212"/>
      <c r="N90" s="213"/>
      <c r="O90" s="213"/>
      <c r="P90" s="214">
        <f>SUM(P91:P92)</f>
        <v>0</v>
      </c>
      <c r="Q90" s="213"/>
      <c r="R90" s="214">
        <f>SUM(R91:R92)</f>
        <v>0</v>
      </c>
      <c r="S90" s="213"/>
      <c r="T90" s="215">
        <f>SUM(T91:T92)</f>
        <v>0</v>
      </c>
      <c r="AR90" s="216" t="s">
        <v>162</v>
      </c>
      <c r="AT90" s="217" t="s">
        <v>73</v>
      </c>
      <c r="AU90" s="217" t="s">
        <v>24</v>
      </c>
      <c r="AY90" s="216" t="s">
        <v>163</v>
      </c>
      <c r="BK90" s="218">
        <f>SUM(BK91:BK92)</f>
        <v>0</v>
      </c>
    </row>
    <row r="91" s="1" customFormat="1" ht="25.5" customHeight="1">
      <c r="B91" s="46"/>
      <c r="C91" s="221" t="s">
        <v>162</v>
      </c>
      <c r="D91" s="221" t="s">
        <v>166</v>
      </c>
      <c r="E91" s="222" t="s">
        <v>189</v>
      </c>
      <c r="F91" s="223" t="s">
        <v>190</v>
      </c>
      <c r="G91" s="224" t="s">
        <v>169</v>
      </c>
      <c r="H91" s="225">
        <v>1</v>
      </c>
      <c r="I91" s="226"/>
      <c r="J91" s="227">
        <f>ROUND(I91*H91,2)</f>
        <v>0</v>
      </c>
      <c r="K91" s="223" t="s">
        <v>170</v>
      </c>
      <c r="L91" s="72"/>
      <c r="M91" s="228" t="s">
        <v>22</v>
      </c>
      <c r="N91" s="229" t="s">
        <v>45</v>
      </c>
      <c r="O91" s="47"/>
      <c r="P91" s="230">
        <f>O91*H91</f>
        <v>0</v>
      </c>
      <c r="Q91" s="230">
        <v>0</v>
      </c>
      <c r="R91" s="230">
        <f>Q91*H91</f>
        <v>0</v>
      </c>
      <c r="S91" s="230">
        <v>0</v>
      </c>
      <c r="T91" s="231">
        <f>S91*H91</f>
        <v>0</v>
      </c>
      <c r="AR91" s="24" t="s">
        <v>171</v>
      </c>
      <c r="AT91" s="24" t="s">
        <v>166</v>
      </c>
      <c r="AU91" s="24" t="s">
        <v>83</v>
      </c>
      <c r="AY91" s="24" t="s">
        <v>163</v>
      </c>
      <c r="BE91" s="232">
        <f>IF(N91="základní",J91,0)</f>
        <v>0</v>
      </c>
      <c r="BF91" s="232">
        <f>IF(N91="snížená",J91,0)</f>
        <v>0</v>
      </c>
      <c r="BG91" s="232">
        <f>IF(N91="zákl. přenesená",J91,0)</f>
        <v>0</v>
      </c>
      <c r="BH91" s="232">
        <f>IF(N91="sníž. přenesená",J91,0)</f>
        <v>0</v>
      </c>
      <c r="BI91" s="232">
        <f>IF(N91="nulová",J91,0)</f>
        <v>0</v>
      </c>
      <c r="BJ91" s="24" t="s">
        <v>24</v>
      </c>
      <c r="BK91" s="232">
        <f>ROUND(I91*H91,2)</f>
        <v>0</v>
      </c>
      <c r="BL91" s="24" t="s">
        <v>171</v>
      </c>
      <c r="BM91" s="24" t="s">
        <v>191</v>
      </c>
    </row>
    <row r="92" s="1" customFormat="1" ht="16.5" customHeight="1">
      <c r="B92" s="46"/>
      <c r="C92" s="221" t="s">
        <v>192</v>
      </c>
      <c r="D92" s="221" t="s">
        <v>166</v>
      </c>
      <c r="E92" s="222" t="s">
        <v>193</v>
      </c>
      <c r="F92" s="223" t="s">
        <v>194</v>
      </c>
      <c r="G92" s="224" t="s">
        <v>195</v>
      </c>
      <c r="H92" s="225">
        <v>2</v>
      </c>
      <c r="I92" s="226"/>
      <c r="J92" s="227">
        <f>ROUND(I92*H92,2)</f>
        <v>0</v>
      </c>
      <c r="K92" s="223" t="s">
        <v>170</v>
      </c>
      <c r="L92" s="72"/>
      <c r="M92" s="228" t="s">
        <v>22</v>
      </c>
      <c r="N92" s="229" t="s">
        <v>45</v>
      </c>
      <c r="O92" s="47"/>
      <c r="P92" s="230">
        <f>O92*H92</f>
        <v>0</v>
      </c>
      <c r="Q92" s="230">
        <v>0</v>
      </c>
      <c r="R92" s="230">
        <f>Q92*H92</f>
        <v>0</v>
      </c>
      <c r="S92" s="230">
        <v>0</v>
      </c>
      <c r="T92" s="231">
        <f>S92*H92</f>
        <v>0</v>
      </c>
      <c r="AR92" s="24" t="s">
        <v>171</v>
      </c>
      <c r="AT92" s="24" t="s">
        <v>166</v>
      </c>
      <c r="AU92" s="24" t="s">
        <v>83</v>
      </c>
      <c r="AY92" s="24" t="s">
        <v>163</v>
      </c>
      <c r="BE92" s="232">
        <f>IF(N92="základní",J92,0)</f>
        <v>0</v>
      </c>
      <c r="BF92" s="232">
        <f>IF(N92="snížená",J92,0)</f>
        <v>0</v>
      </c>
      <c r="BG92" s="232">
        <f>IF(N92="zákl. přenesená",J92,0)</f>
        <v>0</v>
      </c>
      <c r="BH92" s="232">
        <f>IF(N92="sníž. přenesená",J92,0)</f>
        <v>0</v>
      </c>
      <c r="BI92" s="232">
        <f>IF(N92="nulová",J92,0)</f>
        <v>0</v>
      </c>
      <c r="BJ92" s="24" t="s">
        <v>24</v>
      </c>
      <c r="BK92" s="232">
        <f>ROUND(I92*H92,2)</f>
        <v>0</v>
      </c>
      <c r="BL92" s="24" t="s">
        <v>171</v>
      </c>
      <c r="BM92" s="24" t="s">
        <v>196</v>
      </c>
    </row>
    <row r="93" s="10" customFormat="1" ht="29.88" customHeight="1">
      <c r="B93" s="205"/>
      <c r="C93" s="206"/>
      <c r="D93" s="207" t="s">
        <v>73</v>
      </c>
      <c r="E93" s="219" t="s">
        <v>197</v>
      </c>
      <c r="F93" s="219" t="s">
        <v>198</v>
      </c>
      <c r="G93" s="206"/>
      <c r="H93" s="206"/>
      <c r="I93" s="209"/>
      <c r="J93" s="220">
        <f>BK93</f>
        <v>0</v>
      </c>
      <c r="K93" s="206"/>
      <c r="L93" s="211"/>
      <c r="M93" s="212"/>
      <c r="N93" s="213"/>
      <c r="O93" s="213"/>
      <c r="P93" s="214">
        <f>SUM(P94:P99)</f>
        <v>0</v>
      </c>
      <c r="Q93" s="213"/>
      <c r="R93" s="214">
        <f>SUM(R94:R99)</f>
        <v>0</v>
      </c>
      <c r="S93" s="213"/>
      <c r="T93" s="215">
        <f>SUM(T94:T99)</f>
        <v>0</v>
      </c>
      <c r="AR93" s="216" t="s">
        <v>162</v>
      </c>
      <c r="AT93" s="217" t="s">
        <v>73</v>
      </c>
      <c r="AU93" s="217" t="s">
        <v>24</v>
      </c>
      <c r="AY93" s="216" t="s">
        <v>163</v>
      </c>
      <c r="BK93" s="218">
        <f>SUM(BK94:BK99)</f>
        <v>0</v>
      </c>
    </row>
    <row r="94" s="1" customFormat="1" ht="25.5" customHeight="1">
      <c r="B94" s="46"/>
      <c r="C94" s="221" t="s">
        <v>199</v>
      </c>
      <c r="D94" s="221" t="s">
        <v>166</v>
      </c>
      <c r="E94" s="222" t="s">
        <v>200</v>
      </c>
      <c r="F94" s="223" t="s">
        <v>201</v>
      </c>
      <c r="G94" s="224" t="s">
        <v>169</v>
      </c>
      <c r="H94" s="225">
        <v>1</v>
      </c>
      <c r="I94" s="226"/>
      <c r="J94" s="227">
        <f>ROUND(I94*H94,2)</f>
        <v>0</v>
      </c>
      <c r="K94" s="223" t="s">
        <v>170</v>
      </c>
      <c r="L94" s="72"/>
      <c r="M94" s="228" t="s">
        <v>22</v>
      </c>
      <c r="N94" s="229" t="s">
        <v>45</v>
      </c>
      <c r="O94" s="47"/>
      <c r="P94" s="230">
        <f>O94*H94</f>
        <v>0</v>
      </c>
      <c r="Q94" s="230">
        <v>0</v>
      </c>
      <c r="R94" s="230">
        <f>Q94*H94</f>
        <v>0</v>
      </c>
      <c r="S94" s="230">
        <v>0</v>
      </c>
      <c r="T94" s="231">
        <f>S94*H94</f>
        <v>0</v>
      </c>
      <c r="AR94" s="24" t="s">
        <v>171</v>
      </c>
      <c r="AT94" s="24" t="s">
        <v>166</v>
      </c>
      <c r="AU94" s="24" t="s">
        <v>83</v>
      </c>
      <c r="AY94" s="24" t="s">
        <v>163</v>
      </c>
      <c r="BE94" s="232">
        <f>IF(N94="základní",J94,0)</f>
        <v>0</v>
      </c>
      <c r="BF94" s="232">
        <f>IF(N94="snížená",J94,0)</f>
        <v>0</v>
      </c>
      <c r="BG94" s="232">
        <f>IF(N94="zákl. přenesená",J94,0)</f>
        <v>0</v>
      </c>
      <c r="BH94" s="232">
        <f>IF(N94="sníž. přenesená",J94,0)</f>
        <v>0</v>
      </c>
      <c r="BI94" s="232">
        <f>IF(N94="nulová",J94,0)</f>
        <v>0</v>
      </c>
      <c r="BJ94" s="24" t="s">
        <v>24</v>
      </c>
      <c r="BK94" s="232">
        <f>ROUND(I94*H94,2)</f>
        <v>0</v>
      </c>
      <c r="BL94" s="24" t="s">
        <v>171</v>
      </c>
      <c r="BM94" s="24" t="s">
        <v>202</v>
      </c>
    </row>
    <row r="95" s="11" customFormat="1">
      <c r="B95" s="233"/>
      <c r="C95" s="234"/>
      <c r="D95" s="235" t="s">
        <v>173</v>
      </c>
      <c r="E95" s="236" t="s">
        <v>22</v>
      </c>
      <c r="F95" s="237" t="s">
        <v>203</v>
      </c>
      <c r="G95" s="234"/>
      <c r="H95" s="238">
        <v>1</v>
      </c>
      <c r="I95" s="239"/>
      <c r="J95" s="234"/>
      <c r="K95" s="234"/>
      <c r="L95" s="240"/>
      <c r="M95" s="241"/>
      <c r="N95" s="242"/>
      <c r="O95" s="242"/>
      <c r="P95" s="242"/>
      <c r="Q95" s="242"/>
      <c r="R95" s="242"/>
      <c r="S95" s="242"/>
      <c r="T95" s="243"/>
      <c r="AT95" s="244" t="s">
        <v>173</v>
      </c>
      <c r="AU95" s="244" t="s">
        <v>83</v>
      </c>
      <c r="AV95" s="11" t="s">
        <v>83</v>
      </c>
      <c r="AW95" s="11" t="s">
        <v>37</v>
      </c>
      <c r="AX95" s="11" t="s">
        <v>24</v>
      </c>
      <c r="AY95" s="244" t="s">
        <v>163</v>
      </c>
    </row>
    <row r="96" s="1" customFormat="1" ht="16.5" customHeight="1">
      <c r="B96" s="46"/>
      <c r="C96" s="221" t="s">
        <v>204</v>
      </c>
      <c r="D96" s="221" t="s">
        <v>166</v>
      </c>
      <c r="E96" s="222" t="s">
        <v>205</v>
      </c>
      <c r="F96" s="223" t="s">
        <v>206</v>
      </c>
      <c r="G96" s="224" t="s">
        <v>169</v>
      </c>
      <c r="H96" s="225">
        <v>1</v>
      </c>
      <c r="I96" s="226"/>
      <c r="J96" s="227">
        <f>ROUND(I96*H96,2)</f>
        <v>0</v>
      </c>
      <c r="K96" s="223" t="s">
        <v>170</v>
      </c>
      <c r="L96" s="72"/>
      <c r="M96" s="228" t="s">
        <v>22</v>
      </c>
      <c r="N96" s="229" t="s">
        <v>45</v>
      </c>
      <c r="O96" s="47"/>
      <c r="P96" s="230">
        <f>O96*H96</f>
        <v>0</v>
      </c>
      <c r="Q96" s="230">
        <v>0</v>
      </c>
      <c r="R96" s="230">
        <f>Q96*H96</f>
        <v>0</v>
      </c>
      <c r="S96" s="230">
        <v>0</v>
      </c>
      <c r="T96" s="231">
        <f>S96*H96</f>
        <v>0</v>
      </c>
      <c r="AR96" s="24" t="s">
        <v>171</v>
      </c>
      <c r="AT96" s="24" t="s">
        <v>166</v>
      </c>
      <c r="AU96" s="24" t="s">
        <v>83</v>
      </c>
      <c r="AY96" s="24" t="s">
        <v>163</v>
      </c>
      <c r="BE96" s="232">
        <f>IF(N96="základní",J96,0)</f>
        <v>0</v>
      </c>
      <c r="BF96" s="232">
        <f>IF(N96="snížená",J96,0)</f>
        <v>0</v>
      </c>
      <c r="BG96" s="232">
        <f>IF(N96="zákl. přenesená",J96,0)</f>
        <v>0</v>
      </c>
      <c r="BH96" s="232">
        <f>IF(N96="sníž. přenesená",J96,0)</f>
        <v>0</v>
      </c>
      <c r="BI96" s="232">
        <f>IF(N96="nulová",J96,0)</f>
        <v>0</v>
      </c>
      <c r="BJ96" s="24" t="s">
        <v>24</v>
      </c>
      <c r="BK96" s="232">
        <f>ROUND(I96*H96,2)</f>
        <v>0</v>
      </c>
      <c r="BL96" s="24" t="s">
        <v>171</v>
      </c>
      <c r="BM96" s="24" t="s">
        <v>207</v>
      </c>
    </row>
    <row r="97" s="12" customFormat="1">
      <c r="B97" s="245"/>
      <c r="C97" s="246"/>
      <c r="D97" s="235" t="s">
        <v>173</v>
      </c>
      <c r="E97" s="247" t="s">
        <v>22</v>
      </c>
      <c r="F97" s="248" t="s">
        <v>208</v>
      </c>
      <c r="G97" s="246"/>
      <c r="H97" s="247" t="s">
        <v>22</v>
      </c>
      <c r="I97" s="249"/>
      <c r="J97" s="246"/>
      <c r="K97" s="246"/>
      <c r="L97" s="250"/>
      <c r="M97" s="251"/>
      <c r="N97" s="252"/>
      <c r="O97" s="252"/>
      <c r="P97" s="252"/>
      <c r="Q97" s="252"/>
      <c r="R97" s="252"/>
      <c r="S97" s="252"/>
      <c r="T97" s="253"/>
      <c r="AT97" s="254" t="s">
        <v>173</v>
      </c>
      <c r="AU97" s="254" t="s">
        <v>83</v>
      </c>
      <c r="AV97" s="12" t="s">
        <v>24</v>
      </c>
      <c r="AW97" s="12" t="s">
        <v>37</v>
      </c>
      <c r="AX97" s="12" t="s">
        <v>74</v>
      </c>
      <c r="AY97" s="254" t="s">
        <v>163</v>
      </c>
    </row>
    <row r="98" s="12" customFormat="1">
      <c r="B98" s="245"/>
      <c r="C98" s="246"/>
      <c r="D98" s="235" t="s">
        <v>173</v>
      </c>
      <c r="E98" s="247" t="s">
        <v>22</v>
      </c>
      <c r="F98" s="248" t="s">
        <v>209</v>
      </c>
      <c r="G98" s="246"/>
      <c r="H98" s="247" t="s">
        <v>22</v>
      </c>
      <c r="I98" s="249"/>
      <c r="J98" s="246"/>
      <c r="K98" s="246"/>
      <c r="L98" s="250"/>
      <c r="M98" s="251"/>
      <c r="N98" s="252"/>
      <c r="O98" s="252"/>
      <c r="P98" s="252"/>
      <c r="Q98" s="252"/>
      <c r="R98" s="252"/>
      <c r="S98" s="252"/>
      <c r="T98" s="253"/>
      <c r="AT98" s="254" t="s">
        <v>173</v>
      </c>
      <c r="AU98" s="254" t="s">
        <v>83</v>
      </c>
      <c r="AV98" s="12" t="s">
        <v>24</v>
      </c>
      <c r="AW98" s="12" t="s">
        <v>37</v>
      </c>
      <c r="AX98" s="12" t="s">
        <v>74</v>
      </c>
      <c r="AY98" s="254" t="s">
        <v>163</v>
      </c>
    </row>
    <row r="99" s="11" customFormat="1">
      <c r="B99" s="233"/>
      <c r="C99" s="234"/>
      <c r="D99" s="235" t="s">
        <v>173</v>
      </c>
      <c r="E99" s="236" t="s">
        <v>22</v>
      </c>
      <c r="F99" s="237" t="s">
        <v>210</v>
      </c>
      <c r="G99" s="234"/>
      <c r="H99" s="238">
        <v>1</v>
      </c>
      <c r="I99" s="239"/>
      <c r="J99" s="234"/>
      <c r="K99" s="234"/>
      <c r="L99" s="240"/>
      <c r="M99" s="241"/>
      <c r="N99" s="242"/>
      <c r="O99" s="242"/>
      <c r="P99" s="242"/>
      <c r="Q99" s="242"/>
      <c r="R99" s="242"/>
      <c r="S99" s="242"/>
      <c r="T99" s="243"/>
      <c r="AT99" s="244" t="s">
        <v>173</v>
      </c>
      <c r="AU99" s="244" t="s">
        <v>83</v>
      </c>
      <c r="AV99" s="11" t="s">
        <v>83</v>
      </c>
      <c r="AW99" s="11" t="s">
        <v>37</v>
      </c>
      <c r="AX99" s="11" t="s">
        <v>24</v>
      </c>
      <c r="AY99" s="244" t="s">
        <v>163</v>
      </c>
    </row>
    <row r="100" s="10" customFormat="1" ht="29.88" customHeight="1">
      <c r="B100" s="205"/>
      <c r="C100" s="206"/>
      <c r="D100" s="207" t="s">
        <v>73</v>
      </c>
      <c r="E100" s="219" t="s">
        <v>211</v>
      </c>
      <c r="F100" s="219" t="s">
        <v>212</v>
      </c>
      <c r="G100" s="206"/>
      <c r="H100" s="206"/>
      <c r="I100" s="209"/>
      <c r="J100" s="220">
        <f>BK100</f>
        <v>0</v>
      </c>
      <c r="K100" s="206"/>
      <c r="L100" s="211"/>
      <c r="M100" s="212"/>
      <c r="N100" s="213"/>
      <c r="O100" s="213"/>
      <c r="P100" s="214">
        <f>P101</f>
        <v>0</v>
      </c>
      <c r="Q100" s="213"/>
      <c r="R100" s="214">
        <f>R101</f>
        <v>0</v>
      </c>
      <c r="S100" s="213"/>
      <c r="T100" s="215">
        <f>T101</f>
        <v>0</v>
      </c>
      <c r="AR100" s="216" t="s">
        <v>162</v>
      </c>
      <c r="AT100" s="217" t="s">
        <v>73</v>
      </c>
      <c r="AU100" s="217" t="s">
        <v>24</v>
      </c>
      <c r="AY100" s="216" t="s">
        <v>163</v>
      </c>
      <c r="BK100" s="218">
        <f>BK101</f>
        <v>0</v>
      </c>
    </row>
    <row r="101" s="1" customFormat="1" ht="16.5" customHeight="1">
      <c r="B101" s="46"/>
      <c r="C101" s="221" t="s">
        <v>213</v>
      </c>
      <c r="D101" s="221" t="s">
        <v>166</v>
      </c>
      <c r="E101" s="222" t="s">
        <v>214</v>
      </c>
      <c r="F101" s="223" t="s">
        <v>215</v>
      </c>
      <c r="G101" s="224" t="s">
        <v>169</v>
      </c>
      <c r="H101" s="225">
        <v>1</v>
      </c>
      <c r="I101" s="226"/>
      <c r="J101" s="227">
        <f>ROUND(I101*H101,2)</f>
        <v>0</v>
      </c>
      <c r="K101" s="223" t="s">
        <v>170</v>
      </c>
      <c r="L101" s="72"/>
      <c r="M101" s="228" t="s">
        <v>22</v>
      </c>
      <c r="N101" s="255" t="s">
        <v>45</v>
      </c>
      <c r="O101" s="256"/>
      <c r="P101" s="257">
        <f>O101*H101</f>
        <v>0</v>
      </c>
      <c r="Q101" s="257">
        <v>0</v>
      </c>
      <c r="R101" s="257">
        <f>Q101*H101</f>
        <v>0</v>
      </c>
      <c r="S101" s="257">
        <v>0</v>
      </c>
      <c r="T101" s="258">
        <f>S101*H101</f>
        <v>0</v>
      </c>
      <c r="AR101" s="24" t="s">
        <v>171</v>
      </c>
      <c r="AT101" s="24" t="s">
        <v>166</v>
      </c>
      <c r="AU101" s="24" t="s">
        <v>83</v>
      </c>
      <c r="AY101" s="24" t="s">
        <v>163</v>
      </c>
      <c r="BE101" s="232">
        <f>IF(N101="základní",J101,0)</f>
        <v>0</v>
      </c>
      <c r="BF101" s="232">
        <f>IF(N101="snížená",J101,0)</f>
        <v>0</v>
      </c>
      <c r="BG101" s="232">
        <f>IF(N101="zákl. přenesená",J101,0)</f>
        <v>0</v>
      </c>
      <c r="BH101" s="232">
        <f>IF(N101="sníž. přenesená",J101,0)</f>
        <v>0</v>
      </c>
      <c r="BI101" s="232">
        <f>IF(N101="nulová",J101,0)</f>
        <v>0</v>
      </c>
      <c r="BJ101" s="24" t="s">
        <v>24</v>
      </c>
      <c r="BK101" s="232">
        <f>ROUND(I101*H101,2)</f>
        <v>0</v>
      </c>
      <c r="BL101" s="24" t="s">
        <v>171</v>
      </c>
      <c r="BM101" s="24" t="s">
        <v>216</v>
      </c>
    </row>
    <row r="102" s="1" customFormat="1" ht="6.96" customHeight="1">
      <c r="B102" s="67"/>
      <c r="C102" s="68"/>
      <c r="D102" s="68"/>
      <c r="E102" s="68"/>
      <c r="F102" s="68"/>
      <c r="G102" s="68"/>
      <c r="H102" s="68"/>
      <c r="I102" s="166"/>
      <c r="J102" s="68"/>
      <c r="K102" s="68"/>
      <c r="L102" s="72"/>
    </row>
  </sheetData>
  <sheetProtection sheet="1" autoFilter="0" formatColumns="0" formatRows="0" objects="1" scenarios="1" spinCount="100000" saltValue="oAfEnOz6ebPq2BYXA0mOEwWY52Qj+11pB1oXGKpaawgGnsgjh7sDDydjquhucnZSRxr6bwrrbZZqEPYfJHmEiA==" hashValue="1LLbGH2+rQd4Da2/9XznRlabhvEA3n2cOQekIZsc16bOvVoErQhAwc1v/Bj/CUBlgibKCiHEFbmZupqYrWOetg==" algorithmName="SHA-512" password="CC35"/>
  <autoFilter ref="C80:K101"/>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86</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217</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42.75" customHeight="1">
      <c r="B24" s="148"/>
      <c r="C24" s="149"/>
      <c r="D24" s="149"/>
      <c r="E24" s="44" t="s">
        <v>218</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ROUND(J83,2)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ROUND(SUM(BE83:BE394), 2)</f>
        <v>0</v>
      </c>
      <c r="G30" s="47"/>
      <c r="H30" s="47"/>
      <c r="I30" s="158">
        <v>0.20999999999999999</v>
      </c>
      <c r="J30" s="157">
        <f>ROUND(ROUND((SUM(BE83:BE394)), 2)*I30, 2)</f>
        <v>0</v>
      </c>
      <c r="K30" s="51"/>
    </row>
    <row r="31" s="1" customFormat="1" ht="14.4" customHeight="1">
      <c r="B31" s="46"/>
      <c r="C31" s="47"/>
      <c r="D31" s="47"/>
      <c r="E31" s="55" t="s">
        <v>46</v>
      </c>
      <c r="F31" s="157">
        <f>ROUND(SUM(BF83:BF394), 2)</f>
        <v>0</v>
      </c>
      <c r="G31" s="47"/>
      <c r="H31" s="47"/>
      <c r="I31" s="158">
        <v>0.14999999999999999</v>
      </c>
      <c r="J31" s="157">
        <f>ROUND(ROUND((SUM(BF83:BF394)), 2)*I31, 2)</f>
        <v>0</v>
      </c>
      <c r="K31" s="51"/>
    </row>
    <row r="32" hidden="1" s="1" customFormat="1" ht="14.4" customHeight="1">
      <c r="B32" s="46"/>
      <c r="C32" s="47"/>
      <c r="D32" s="47"/>
      <c r="E32" s="55" t="s">
        <v>47</v>
      </c>
      <c r="F32" s="157">
        <f>ROUND(SUM(BG83:BG394), 2)</f>
        <v>0</v>
      </c>
      <c r="G32" s="47"/>
      <c r="H32" s="47"/>
      <c r="I32" s="158">
        <v>0.20999999999999999</v>
      </c>
      <c r="J32" s="157">
        <v>0</v>
      </c>
      <c r="K32" s="51"/>
    </row>
    <row r="33" hidden="1" s="1" customFormat="1" ht="14.4" customHeight="1">
      <c r="B33" s="46"/>
      <c r="C33" s="47"/>
      <c r="D33" s="47"/>
      <c r="E33" s="55" t="s">
        <v>48</v>
      </c>
      <c r="F33" s="157">
        <f>ROUND(SUM(BH83:BH394), 2)</f>
        <v>0</v>
      </c>
      <c r="G33" s="47"/>
      <c r="H33" s="47"/>
      <c r="I33" s="158">
        <v>0.14999999999999999</v>
      </c>
      <c r="J33" s="157">
        <v>0</v>
      </c>
      <c r="K33" s="51"/>
    </row>
    <row r="34" hidden="1" s="1" customFormat="1" ht="14.4" customHeight="1">
      <c r="B34" s="46"/>
      <c r="C34" s="47"/>
      <c r="D34" s="47"/>
      <c r="E34" s="55" t="s">
        <v>49</v>
      </c>
      <c r="F34" s="157">
        <f>ROUND(SUM(BI83:BI394),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101.1A - Rekonstrukce silnice II/118 - část 1</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J83</f>
        <v>0</v>
      </c>
      <c r="K56" s="51"/>
      <c r="AU56" s="24" t="s">
        <v>140</v>
      </c>
    </row>
    <row r="57" s="7" customFormat="1" ht="24.96" customHeight="1">
      <c r="B57" s="177"/>
      <c r="C57" s="178"/>
      <c r="D57" s="179" t="s">
        <v>219</v>
      </c>
      <c r="E57" s="180"/>
      <c r="F57" s="180"/>
      <c r="G57" s="180"/>
      <c r="H57" s="180"/>
      <c r="I57" s="181"/>
      <c r="J57" s="182">
        <f>J84</f>
        <v>0</v>
      </c>
      <c r="K57" s="183"/>
    </row>
    <row r="58" s="8" customFormat="1" ht="19.92" customHeight="1">
      <c r="B58" s="184"/>
      <c r="C58" s="185"/>
      <c r="D58" s="186" t="s">
        <v>220</v>
      </c>
      <c r="E58" s="187"/>
      <c r="F58" s="187"/>
      <c r="G58" s="187"/>
      <c r="H58" s="187"/>
      <c r="I58" s="188"/>
      <c r="J58" s="189">
        <f>J85</f>
        <v>0</v>
      </c>
      <c r="K58" s="190"/>
    </row>
    <row r="59" s="8" customFormat="1" ht="19.92" customHeight="1">
      <c r="B59" s="184"/>
      <c r="C59" s="185"/>
      <c r="D59" s="186" t="s">
        <v>221</v>
      </c>
      <c r="E59" s="187"/>
      <c r="F59" s="187"/>
      <c r="G59" s="187"/>
      <c r="H59" s="187"/>
      <c r="I59" s="188"/>
      <c r="J59" s="189">
        <f>J166</f>
        <v>0</v>
      </c>
      <c r="K59" s="190"/>
    </row>
    <row r="60" s="8" customFormat="1" ht="19.92" customHeight="1">
      <c r="B60" s="184"/>
      <c r="C60" s="185"/>
      <c r="D60" s="186" t="s">
        <v>222</v>
      </c>
      <c r="E60" s="187"/>
      <c r="F60" s="187"/>
      <c r="G60" s="187"/>
      <c r="H60" s="187"/>
      <c r="I60" s="188"/>
      <c r="J60" s="189">
        <f>J243</f>
        <v>0</v>
      </c>
      <c r="K60" s="190"/>
    </row>
    <row r="61" s="8" customFormat="1" ht="19.92" customHeight="1">
      <c r="B61" s="184"/>
      <c r="C61" s="185"/>
      <c r="D61" s="186" t="s">
        <v>223</v>
      </c>
      <c r="E61" s="187"/>
      <c r="F61" s="187"/>
      <c r="G61" s="187"/>
      <c r="H61" s="187"/>
      <c r="I61" s="188"/>
      <c r="J61" s="189">
        <f>J250</f>
        <v>0</v>
      </c>
      <c r="K61" s="190"/>
    </row>
    <row r="62" s="8" customFormat="1" ht="19.92" customHeight="1">
      <c r="B62" s="184"/>
      <c r="C62" s="185"/>
      <c r="D62" s="186" t="s">
        <v>224</v>
      </c>
      <c r="E62" s="187"/>
      <c r="F62" s="187"/>
      <c r="G62" s="187"/>
      <c r="H62" s="187"/>
      <c r="I62" s="188"/>
      <c r="J62" s="189">
        <f>J378</f>
        <v>0</v>
      </c>
      <c r="K62" s="190"/>
    </row>
    <row r="63" s="8" customFormat="1" ht="19.92" customHeight="1">
      <c r="B63" s="184"/>
      <c r="C63" s="185"/>
      <c r="D63" s="186" t="s">
        <v>225</v>
      </c>
      <c r="E63" s="187"/>
      <c r="F63" s="187"/>
      <c r="G63" s="187"/>
      <c r="H63" s="187"/>
      <c r="I63" s="188"/>
      <c r="J63" s="189">
        <f>J392</f>
        <v>0</v>
      </c>
      <c r="K63" s="190"/>
    </row>
    <row r="64" s="1" customFormat="1" ht="21.84" customHeight="1">
      <c r="B64" s="46"/>
      <c r="C64" s="47"/>
      <c r="D64" s="47"/>
      <c r="E64" s="47"/>
      <c r="F64" s="47"/>
      <c r="G64" s="47"/>
      <c r="H64" s="47"/>
      <c r="I64" s="144"/>
      <c r="J64" s="47"/>
      <c r="K64" s="51"/>
    </row>
    <row r="65" s="1" customFormat="1" ht="6.96" customHeight="1">
      <c r="B65" s="67"/>
      <c r="C65" s="68"/>
      <c r="D65" s="68"/>
      <c r="E65" s="68"/>
      <c r="F65" s="68"/>
      <c r="G65" s="68"/>
      <c r="H65" s="68"/>
      <c r="I65" s="166"/>
      <c r="J65" s="68"/>
      <c r="K65" s="69"/>
    </row>
    <row r="69" s="1" customFormat="1" ht="6.96" customHeight="1">
      <c r="B69" s="70"/>
      <c r="C69" s="71"/>
      <c r="D69" s="71"/>
      <c r="E69" s="71"/>
      <c r="F69" s="71"/>
      <c r="G69" s="71"/>
      <c r="H69" s="71"/>
      <c r="I69" s="169"/>
      <c r="J69" s="71"/>
      <c r="K69" s="71"/>
      <c r="L69" s="72"/>
    </row>
    <row r="70" s="1" customFormat="1" ht="36.96" customHeight="1">
      <c r="B70" s="46"/>
      <c r="C70" s="73" t="s">
        <v>146</v>
      </c>
      <c r="D70" s="74"/>
      <c r="E70" s="74"/>
      <c r="F70" s="74"/>
      <c r="G70" s="74"/>
      <c r="H70" s="74"/>
      <c r="I70" s="191"/>
      <c r="J70" s="74"/>
      <c r="K70" s="74"/>
      <c r="L70" s="72"/>
    </row>
    <row r="71" s="1" customFormat="1" ht="6.96" customHeight="1">
      <c r="B71" s="46"/>
      <c r="C71" s="74"/>
      <c r="D71" s="74"/>
      <c r="E71" s="74"/>
      <c r="F71" s="74"/>
      <c r="G71" s="74"/>
      <c r="H71" s="74"/>
      <c r="I71" s="191"/>
      <c r="J71" s="74"/>
      <c r="K71" s="74"/>
      <c r="L71" s="72"/>
    </row>
    <row r="72" s="1" customFormat="1" ht="14.4" customHeight="1">
      <c r="B72" s="46"/>
      <c r="C72" s="76" t="s">
        <v>18</v>
      </c>
      <c r="D72" s="74"/>
      <c r="E72" s="74"/>
      <c r="F72" s="74"/>
      <c r="G72" s="74"/>
      <c r="H72" s="74"/>
      <c r="I72" s="191"/>
      <c r="J72" s="74"/>
      <c r="K72" s="74"/>
      <c r="L72" s="72"/>
    </row>
    <row r="73" s="1" customFormat="1" ht="16.5" customHeight="1">
      <c r="B73" s="46"/>
      <c r="C73" s="74"/>
      <c r="D73" s="74"/>
      <c r="E73" s="192" t="str">
        <f>E7</f>
        <v>II/118 Kladno - Středočeský kraj</v>
      </c>
      <c r="F73" s="76"/>
      <c r="G73" s="76"/>
      <c r="H73" s="76"/>
      <c r="I73" s="191"/>
      <c r="J73" s="74"/>
      <c r="K73" s="74"/>
      <c r="L73" s="72"/>
    </row>
    <row r="74" s="1" customFormat="1" ht="14.4" customHeight="1">
      <c r="B74" s="46"/>
      <c r="C74" s="76" t="s">
        <v>134</v>
      </c>
      <c r="D74" s="74"/>
      <c r="E74" s="74"/>
      <c r="F74" s="74"/>
      <c r="G74" s="74"/>
      <c r="H74" s="74"/>
      <c r="I74" s="191"/>
      <c r="J74" s="74"/>
      <c r="K74" s="74"/>
      <c r="L74" s="72"/>
    </row>
    <row r="75" s="1" customFormat="1" ht="17.25" customHeight="1">
      <c r="B75" s="46"/>
      <c r="C75" s="74"/>
      <c r="D75" s="74"/>
      <c r="E75" s="82" t="str">
        <f>E9</f>
        <v>SO 101.1A - Rekonstrukce silnice II/118 - část 1</v>
      </c>
      <c r="F75" s="74"/>
      <c r="G75" s="74"/>
      <c r="H75" s="74"/>
      <c r="I75" s="191"/>
      <c r="J75" s="74"/>
      <c r="K75" s="74"/>
      <c r="L75" s="72"/>
    </row>
    <row r="76" s="1" customFormat="1" ht="6.96" customHeight="1">
      <c r="B76" s="46"/>
      <c r="C76" s="74"/>
      <c r="D76" s="74"/>
      <c r="E76" s="74"/>
      <c r="F76" s="74"/>
      <c r="G76" s="74"/>
      <c r="H76" s="74"/>
      <c r="I76" s="191"/>
      <c r="J76" s="74"/>
      <c r="K76" s="74"/>
      <c r="L76" s="72"/>
    </row>
    <row r="77" s="1" customFormat="1" ht="18" customHeight="1">
      <c r="B77" s="46"/>
      <c r="C77" s="76" t="s">
        <v>25</v>
      </c>
      <c r="D77" s="74"/>
      <c r="E77" s="74"/>
      <c r="F77" s="193" t="str">
        <f>F12</f>
        <v xml:space="preserve"> </v>
      </c>
      <c r="G77" s="74"/>
      <c r="H77" s="74"/>
      <c r="I77" s="194" t="s">
        <v>27</v>
      </c>
      <c r="J77" s="85" t="str">
        <f>IF(J12="","",J12)</f>
        <v>05.09.2016</v>
      </c>
      <c r="K77" s="74"/>
      <c r="L77" s="72"/>
    </row>
    <row r="78" s="1" customFormat="1" ht="6.96" customHeight="1">
      <c r="B78" s="46"/>
      <c r="C78" s="74"/>
      <c r="D78" s="74"/>
      <c r="E78" s="74"/>
      <c r="F78" s="74"/>
      <c r="G78" s="74"/>
      <c r="H78" s="74"/>
      <c r="I78" s="191"/>
      <c r="J78" s="74"/>
      <c r="K78" s="74"/>
      <c r="L78" s="72"/>
    </row>
    <row r="79" s="1" customFormat="1">
      <c r="B79" s="46"/>
      <c r="C79" s="76" t="s">
        <v>31</v>
      </c>
      <c r="D79" s="74"/>
      <c r="E79" s="74"/>
      <c r="F79" s="193" t="str">
        <f>E15</f>
        <v xml:space="preserve"> </v>
      </c>
      <c r="G79" s="74"/>
      <c r="H79" s="74"/>
      <c r="I79" s="194" t="s">
        <v>36</v>
      </c>
      <c r="J79" s="193" t="str">
        <f>E21</f>
        <v xml:space="preserve"> </v>
      </c>
      <c r="K79" s="74"/>
      <c r="L79" s="72"/>
    </row>
    <row r="80" s="1" customFormat="1" ht="14.4" customHeight="1">
      <c r="B80" s="46"/>
      <c r="C80" s="76" t="s">
        <v>34</v>
      </c>
      <c r="D80" s="74"/>
      <c r="E80" s="74"/>
      <c r="F80" s="193" t="str">
        <f>IF(E18="","",E18)</f>
        <v/>
      </c>
      <c r="G80" s="74"/>
      <c r="H80" s="74"/>
      <c r="I80" s="191"/>
      <c r="J80" s="74"/>
      <c r="K80" s="74"/>
      <c r="L80" s="72"/>
    </row>
    <row r="81" s="1" customFormat="1" ht="10.32" customHeight="1">
      <c r="B81" s="46"/>
      <c r="C81" s="74"/>
      <c r="D81" s="74"/>
      <c r="E81" s="74"/>
      <c r="F81" s="74"/>
      <c r="G81" s="74"/>
      <c r="H81" s="74"/>
      <c r="I81" s="191"/>
      <c r="J81" s="74"/>
      <c r="K81" s="74"/>
      <c r="L81" s="72"/>
    </row>
    <row r="82" s="9" customFormat="1" ht="29.28" customHeight="1">
      <c r="B82" s="195"/>
      <c r="C82" s="196" t="s">
        <v>147</v>
      </c>
      <c r="D82" s="197" t="s">
        <v>59</v>
      </c>
      <c r="E82" s="197" t="s">
        <v>55</v>
      </c>
      <c r="F82" s="197" t="s">
        <v>148</v>
      </c>
      <c r="G82" s="197" t="s">
        <v>149</v>
      </c>
      <c r="H82" s="197" t="s">
        <v>150</v>
      </c>
      <c r="I82" s="198" t="s">
        <v>151</v>
      </c>
      <c r="J82" s="197" t="s">
        <v>138</v>
      </c>
      <c r="K82" s="199" t="s">
        <v>152</v>
      </c>
      <c r="L82" s="200"/>
      <c r="M82" s="102" t="s">
        <v>153</v>
      </c>
      <c r="N82" s="103" t="s">
        <v>44</v>
      </c>
      <c r="O82" s="103" t="s">
        <v>154</v>
      </c>
      <c r="P82" s="103" t="s">
        <v>155</v>
      </c>
      <c r="Q82" s="103" t="s">
        <v>156</v>
      </c>
      <c r="R82" s="103" t="s">
        <v>157</v>
      </c>
      <c r="S82" s="103" t="s">
        <v>158</v>
      </c>
      <c r="T82" s="104" t="s">
        <v>159</v>
      </c>
    </row>
    <row r="83" s="1" customFormat="1" ht="29.28" customHeight="1">
      <c r="B83" s="46"/>
      <c r="C83" s="108" t="s">
        <v>139</v>
      </c>
      <c r="D83" s="74"/>
      <c r="E83" s="74"/>
      <c r="F83" s="74"/>
      <c r="G83" s="74"/>
      <c r="H83" s="74"/>
      <c r="I83" s="191"/>
      <c r="J83" s="201">
        <f>BK83</f>
        <v>0</v>
      </c>
      <c r="K83" s="74"/>
      <c r="L83" s="72"/>
      <c r="M83" s="105"/>
      <c r="N83" s="106"/>
      <c r="O83" s="106"/>
      <c r="P83" s="202">
        <f>P84</f>
        <v>0</v>
      </c>
      <c r="Q83" s="106"/>
      <c r="R83" s="202">
        <f>R84</f>
        <v>712.14152999999999</v>
      </c>
      <c r="S83" s="106"/>
      <c r="T83" s="203">
        <f>T84</f>
        <v>12808.129000000001</v>
      </c>
      <c r="AT83" s="24" t="s">
        <v>73</v>
      </c>
      <c r="AU83" s="24" t="s">
        <v>140</v>
      </c>
      <c r="BK83" s="204">
        <f>BK84</f>
        <v>0</v>
      </c>
    </row>
    <row r="84" s="10" customFormat="1" ht="37.44" customHeight="1">
      <c r="B84" s="205"/>
      <c r="C84" s="206"/>
      <c r="D84" s="207" t="s">
        <v>73</v>
      </c>
      <c r="E84" s="208" t="s">
        <v>226</v>
      </c>
      <c r="F84" s="208" t="s">
        <v>227</v>
      </c>
      <c r="G84" s="206"/>
      <c r="H84" s="206"/>
      <c r="I84" s="209"/>
      <c r="J84" s="210">
        <f>BK84</f>
        <v>0</v>
      </c>
      <c r="K84" s="206"/>
      <c r="L84" s="211"/>
      <c r="M84" s="212"/>
      <c r="N84" s="213"/>
      <c r="O84" s="213"/>
      <c r="P84" s="214">
        <f>P85+P166+P243+P250+P378+P392</f>
        <v>0</v>
      </c>
      <c r="Q84" s="213"/>
      <c r="R84" s="214">
        <f>R85+R166+R243+R250+R378+R392</f>
        <v>712.14152999999999</v>
      </c>
      <c r="S84" s="213"/>
      <c r="T84" s="215">
        <f>T85+T166+T243+T250+T378+T392</f>
        <v>12808.129000000001</v>
      </c>
      <c r="AR84" s="216" t="s">
        <v>24</v>
      </c>
      <c r="AT84" s="217" t="s">
        <v>73</v>
      </c>
      <c r="AU84" s="217" t="s">
        <v>74</v>
      </c>
      <c r="AY84" s="216" t="s">
        <v>163</v>
      </c>
      <c r="BK84" s="218">
        <f>BK85+BK166+BK243+BK250+BK378+BK392</f>
        <v>0</v>
      </c>
    </row>
    <row r="85" s="10" customFormat="1" ht="19.92" customHeight="1">
      <c r="B85" s="205"/>
      <c r="C85" s="206"/>
      <c r="D85" s="207" t="s">
        <v>73</v>
      </c>
      <c r="E85" s="219" t="s">
        <v>24</v>
      </c>
      <c r="F85" s="219" t="s">
        <v>228</v>
      </c>
      <c r="G85" s="206"/>
      <c r="H85" s="206"/>
      <c r="I85" s="209"/>
      <c r="J85" s="220">
        <f>BK85</f>
        <v>0</v>
      </c>
      <c r="K85" s="206"/>
      <c r="L85" s="211"/>
      <c r="M85" s="212"/>
      <c r="N85" s="213"/>
      <c r="O85" s="213"/>
      <c r="P85" s="214">
        <f>SUM(P86:P165)</f>
        <v>0</v>
      </c>
      <c r="Q85" s="213"/>
      <c r="R85" s="214">
        <f>SUM(R86:R165)</f>
        <v>2.49682</v>
      </c>
      <c r="S85" s="213"/>
      <c r="T85" s="215">
        <f>SUM(T86:T165)</f>
        <v>12802.717000000001</v>
      </c>
      <c r="AR85" s="216" t="s">
        <v>24</v>
      </c>
      <c r="AT85" s="217" t="s">
        <v>73</v>
      </c>
      <c r="AU85" s="217" t="s">
        <v>24</v>
      </c>
      <c r="AY85" s="216" t="s">
        <v>163</v>
      </c>
      <c r="BK85" s="218">
        <f>SUM(BK86:BK165)</f>
        <v>0</v>
      </c>
    </row>
    <row r="86" s="1" customFormat="1" ht="51" customHeight="1">
      <c r="B86" s="46"/>
      <c r="C86" s="221" t="s">
        <v>24</v>
      </c>
      <c r="D86" s="221" t="s">
        <v>166</v>
      </c>
      <c r="E86" s="222" t="s">
        <v>229</v>
      </c>
      <c r="F86" s="223" t="s">
        <v>230</v>
      </c>
      <c r="G86" s="224" t="s">
        <v>231</v>
      </c>
      <c r="H86" s="225">
        <v>7765</v>
      </c>
      <c r="I86" s="226"/>
      <c r="J86" s="227">
        <f>ROUND(I86*H86,2)</f>
        <v>0</v>
      </c>
      <c r="K86" s="223" t="s">
        <v>232</v>
      </c>
      <c r="L86" s="72"/>
      <c r="M86" s="228" t="s">
        <v>22</v>
      </c>
      <c r="N86" s="229" t="s">
        <v>45</v>
      </c>
      <c r="O86" s="47"/>
      <c r="P86" s="230">
        <f>O86*H86</f>
        <v>0</v>
      </c>
      <c r="Q86" s="230">
        <v>0</v>
      </c>
      <c r="R86" s="230">
        <f>Q86*H86</f>
        <v>0</v>
      </c>
      <c r="S86" s="230">
        <v>0.38800000000000001</v>
      </c>
      <c r="T86" s="231">
        <f>S86*H86</f>
        <v>3012.8200000000002</v>
      </c>
      <c r="AR86" s="24" t="s">
        <v>183</v>
      </c>
      <c r="AT86" s="24" t="s">
        <v>166</v>
      </c>
      <c r="AU86" s="24" t="s">
        <v>83</v>
      </c>
      <c r="AY86" s="24" t="s">
        <v>163</v>
      </c>
      <c r="BE86" s="232">
        <f>IF(N86="základní",J86,0)</f>
        <v>0</v>
      </c>
      <c r="BF86" s="232">
        <f>IF(N86="snížená",J86,0)</f>
        <v>0</v>
      </c>
      <c r="BG86" s="232">
        <f>IF(N86="zákl. přenesená",J86,0)</f>
        <v>0</v>
      </c>
      <c r="BH86" s="232">
        <f>IF(N86="sníž. přenesená",J86,0)</f>
        <v>0</v>
      </c>
      <c r="BI86" s="232">
        <f>IF(N86="nulová",J86,0)</f>
        <v>0</v>
      </c>
      <c r="BJ86" s="24" t="s">
        <v>24</v>
      </c>
      <c r="BK86" s="232">
        <f>ROUND(I86*H86,2)</f>
        <v>0</v>
      </c>
      <c r="BL86" s="24" t="s">
        <v>183</v>
      </c>
      <c r="BM86" s="24" t="s">
        <v>233</v>
      </c>
    </row>
    <row r="87" s="1" customFormat="1">
      <c r="B87" s="46"/>
      <c r="C87" s="74"/>
      <c r="D87" s="235" t="s">
        <v>234</v>
      </c>
      <c r="E87" s="74"/>
      <c r="F87" s="259" t="s">
        <v>235</v>
      </c>
      <c r="G87" s="74"/>
      <c r="H87" s="74"/>
      <c r="I87" s="191"/>
      <c r="J87" s="74"/>
      <c r="K87" s="74"/>
      <c r="L87" s="72"/>
      <c r="M87" s="260"/>
      <c r="N87" s="47"/>
      <c r="O87" s="47"/>
      <c r="P87" s="47"/>
      <c r="Q87" s="47"/>
      <c r="R87" s="47"/>
      <c r="S87" s="47"/>
      <c r="T87" s="95"/>
      <c r="AT87" s="24" t="s">
        <v>234</v>
      </c>
      <c r="AU87" s="24" t="s">
        <v>83</v>
      </c>
    </row>
    <row r="88" s="11" customFormat="1">
      <c r="B88" s="233"/>
      <c r="C88" s="234"/>
      <c r="D88" s="235" t="s">
        <v>173</v>
      </c>
      <c r="E88" s="236" t="s">
        <v>22</v>
      </c>
      <c r="F88" s="237" t="s">
        <v>236</v>
      </c>
      <c r="G88" s="234"/>
      <c r="H88" s="238">
        <v>7765</v>
      </c>
      <c r="I88" s="239"/>
      <c r="J88" s="234"/>
      <c r="K88" s="234"/>
      <c r="L88" s="240"/>
      <c r="M88" s="241"/>
      <c r="N88" s="242"/>
      <c r="O88" s="242"/>
      <c r="P88" s="242"/>
      <c r="Q88" s="242"/>
      <c r="R88" s="242"/>
      <c r="S88" s="242"/>
      <c r="T88" s="243"/>
      <c r="AT88" s="244" t="s">
        <v>173</v>
      </c>
      <c r="AU88" s="244" t="s">
        <v>83</v>
      </c>
      <c r="AV88" s="11" t="s">
        <v>83</v>
      </c>
      <c r="AW88" s="11" t="s">
        <v>37</v>
      </c>
      <c r="AX88" s="11" t="s">
        <v>24</v>
      </c>
      <c r="AY88" s="244" t="s">
        <v>163</v>
      </c>
    </row>
    <row r="89" s="1" customFormat="1" ht="38.25" customHeight="1">
      <c r="B89" s="46"/>
      <c r="C89" s="221" t="s">
        <v>83</v>
      </c>
      <c r="D89" s="221" t="s">
        <v>166</v>
      </c>
      <c r="E89" s="222" t="s">
        <v>237</v>
      </c>
      <c r="F89" s="223" t="s">
        <v>238</v>
      </c>
      <c r="G89" s="224" t="s">
        <v>231</v>
      </c>
      <c r="H89" s="225">
        <v>11882</v>
      </c>
      <c r="I89" s="226"/>
      <c r="J89" s="227">
        <f>ROUND(I89*H89,2)</f>
        <v>0</v>
      </c>
      <c r="K89" s="223" t="s">
        <v>232</v>
      </c>
      <c r="L89" s="72"/>
      <c r="M89" s="228" t="s">
        <v>22</v>
      </c>
      <c r="N89" s="229" t="s">
        <v>45</v>
      </c>
      <c r="O89" s="47"/>
      <c r="P89" s="230">
        <f>O89*H89</f>
        <v>0</v>
      </c>
      <c r="Q89" s="230">
        <v>0</v>
      </c>
      <c r="R89" s="230">
        <f>Q89*H89</f>
        <v>0</v>
      </c>
      <c r="S89" s="230">
        <v>0.17999999999999999</v>
      </c>
      <c r="T89" s="231">
        <f>S89*H89</f>
        <v>2138.7599999999998</v>
      </c>
      <c r="AR89" s="24" t="s">
        <v>183</v>
      </c>
      <c r="AT89" s="24" t="s">
        <v>166</v>
      </c>
      <c r="AU89" s="24" t="s">
        <v>83</v>
      </c>
      <c r="AY89" s="24" t="s">
        <v>163</v>
      </c>
      <c r="BE89" s="232">
        <f>IF(N89="základní",J89,0)</f>
        <v>0</v>
      </c>
      <c r="BF89" s="232">
        <f>IF(N89="snížená",J89,0)</f>
        <v>0</v>
      </c>
      <c r="BG89" s="232">
        <f>IF(N89="zákl. přenesená",J89,0)</f>
        <v>0</v>
      </c>
      <c r="BH89" s="232">
        <f>IF(N89="sníž. přenesená",J89,0)</f>
        <v>0</v>
      </c>
      <c r="BI89" s="232">
        <f>IF(N89="nulová",J89,0)</f>
        <v>0</v>
      </c>
      <c r="BJ89" s="24" t="s">
        <v>24</v>
      </c>
      <c r="BK89" s="232">
        <f>ROUND(I89*H89,2)</f>
        <v>0</v>
      </c>
      <c r="BL89" s="24" t="s">
        <v>183</v>
      </c>
      <c r="BM89" s="24" t="s">
        <v>239</v>
      </c>
    </row>
    <row r="90" s="1" customFormat="1">
      <c r="B90" s="46"/>
      <c r="C90" s="74"/>
      <c r="D90" s="235" t="s">
        <v>234</v>
      </c>
      <c r="E90" s="74"/>
      <c r="F90" s="259" t="s">
        <v>240</v>
      </c>
      <c r="G90" s="74"/>
      <c r="H90" s="74"/>
      <c r="I90" s="191"/>
      <c r="J90" s="74"/>
      <c r="K90" s="74"/>
      <c r="L90" s="72"/>
      <c r="M90" s="260"/>
      <c r="N90" s="47"/>
      <c r="O90" s="47"/>
      <c r="P90" s="47"/>
      <c r="Q90" s="47"/>
      <c r="R90" s="47"/>
      <c r="S90" s="47"/>
      <c r="T90" s="95"/>
      <c r="AT90" s="24" t="s">
        <v>234</v>
      </c>
      <c r="AU90" s="24" t="s">
        <v>83</v>
      </c>
    </row>
    <row r="91" s="11" customFormat="1">
      <c r="B91" s="233"/>
      <c r="C91" s="234"/>
      <c r="D91" s="235" t="s">
        <v>173</v>
      </c>
      <c r="E91" s="236" t="s">
        <v>22</v>
      </c>
      <c r="F91" s="237" t="s">
        <v>241</v>
      </c>
      <c r="G91" s="234"/>
      <c r="H91" s="238">
        <v>11882</v>
      </c>
      <c r="I91" s="239"/>
      <c r="J91" s="234"/>
      <c r="K91" s="234"/>
      <c r="L91" s="240"/>
      <c r="M91" s="241"/>
      <c r="N91" s="242"/>
      <c r="O91" s="242"/>
      <c r="P91" s="242"/>
      <c r="Q91" s="242"/>
      <c r="R91" s="242"/>
      <c r="S91" s="242"/>
      <c r="T91" s="243"/>
      <c r="AT91" s="244" t="s">
        <v>173</v>
      </c>
      <c r="AU91" s="244" t="s">
        <v>83</v>
      </c>
      <c r="AV91" s="11" t="s">
        <v>83</v>
      </c>
      <c r="AW91" s="11" t="s">
        <v>37</v>
      </c>
      <c r="AX91" s="11" t="s">
        <v>24</v>
      </c>
      <c r="AY91" s="244" t="s">
        <v>163</v>
      </c>
    </row>
    <row r="92" s="1" customFormat="1" ht="51" customHeight="1">
      <c r="B92" s="46"/>
      <c r="C92" s="221" t="s">
        <v>178</v>
      </c>
      <c r="D92" s="221" t="s">
        <v>166</v>
      </c>
      <c r="E92" s="222" t="s">
        <v>242</v>
      </c>
      <c r="F92" s="223" t="s">
        <v>243</v>
      </c>
      <c r="G92" s="224" t="s">
        <v>231</v>
      </c>
      <c r="H92" s="225">
        <v>4255</v>
      </c>
      <c r="I92" s="226"/>
      <c r="J92" s="227">
        <f>ROUND(I92*H92,2)</f>
        <v>0</v>
      </c>
      <c r="K92" s="223" t="s">
        <v>232</v>
      </c>
      <c r="L92" s="72"/>
      <c r="M92" s="228" t="s">
        <v>22</v>
      </c>
      <c r="N92" s="229" t="s">
        <v>45</v>
      </c>
      <c r="O92" s="47"/>
      <c r="P92" s="230">
        <f>O92*H92</f>
        <v>0</v>
      </c>
      <c r="Q92" s="230">
        <v>0</v>
      </c>
      <c r="R92" s="230">
        <f>Q92*H92</f>
        <v>0</v>
      </c>
      <c r="S92" s="230">
        <v>0.17000000000000001</v>
      </c>
      <c r="T92" s="231">
        <f>S92*H92</f>
        <v>723.35000000000002</v>
      </c>
      <c r="AR92" s="24" t="s">
        <v>183</v>
      </c>
      <c r="AT92" s="24" t="s">
        <v>166</v>
      </c>
      <c r="AU92" s="24" t="s">
        <v>83</v>
      </c>
      <c r="AY92" s="24" t="s">
        <v>163</v>
      </c>
      <c r="BE92" s="232">
        <f>IF(N92="základní",J92,0)</f>
        <v>0</v>
      </c>
      <c r="BF92" s="232">
        <f>IF(N92="snížená",J92,0)</f>
        <v>0</v>
      </c>
      <c r="BG92" s="232">
        <f>IF(N92="zákl. přenesená",J92,0)</f>
        <v>0</v>
      </c>
      <c r="BH92" s="232">
        <f>IF(N92="sníž. přenesená",J92,0)</f>
        <v>0</v>
      </c>
      <c r="BI92" s="232">
        <f>IF(N92="nulová",J92,0)</f>
        <v>0</v>
      </c>
      <c r="BJ92" s="24" t="s">
        <v>24</v>
      </c>
      <c r="BK92" s="232">
        <f>ROUND(I92*H92,2)</f>
        <v>0</v>
      </c>
      <c r="BL92" s="24" t="s">
        <v>183</v>
      </c>
      <c r="BM92" s="24" t="s">
        <v>244</v>
      </c>
    </row>
    <row r="93" s="1" customFormat="1">
      <c r="B93" s="46"/>
      <c r="C93" s="74"/>
      <c r="D93" s="235" t="s">
        <v>234</v>
      </c>
      <c r="E93" s="74"/>
      <c r="F93" s="259" t="s">
        <v>240</v>
      </c>
      <c r="G93" s="74"/>
      <c r="H93" s="74"/>
      <c r="I93" s="191"/>
      <c r="J93" s="74"/>
      <c r="K93" s="74"/>
      <c r="L93" s="72"/>
      <c r="M93" s="260"/>
      <c r="N93" s="47"/>
      <c r="O93" s="47"/>
      <c r="P93" s="47"/>
      <c r="Q93" s="47"/>
      <c r="R93" s="47"/>
      <c r="S93" s="47"/>
      <c r="T93" s="95"/>
      <c r="AT93" s="24" t="s">
        <v>234</v>
      </c>
      <c r="AU93" s="24" t="s">
        <v>83</v>
      </c>
    </row>
    <row r="94" s="11" customFormat="1">
      <c r="B94" s="233"/>
      <c r="C94" s="234"/>
      <c r="D94" s="235" t="s">
        <v>173</v>
      </c>
      <c r="E94" s="236" t="s">
        <v>22</v>
      </c>
      <c r="F94" s="237" t="s">
        <v>245</v>
      </c>
      <c r="G94" s="234"/>
      <c r="H94" s="238">
        <v>4255</v>
      </c>
      <c r="I94" s="239"/>
      <c r="J94" s="234"/>
      <c r="K94" s="234"/>
      <c r="L94" s="240"/>
      <c r="M94" s="241"/>
      <c r="N94" s="242"/>
      <c r="O94" s="242"/>
      <c r="P94" s="242"/>
      <c r="Q94" s="242"/>
      <c r="R94" s="242"/>
      <c r="S94" s="242"/>
      <c r="T94" s="243"/>
      <c r="AT94" s="244" t="s">
        <v>173</v>
      </c>
      <c r="AU94" s="244" t="s">
        <v>83</v>
      </c>
      <c r="AV94" s="11" t="s">
        <v>83</v>
      </c>
      <c r="AW94" s="11" t="s">
        <v>37</v>
      </c>
      <c r="AX94" s="11" t="s">
        <v>24</v>
      </c>
      <c r="AY94" s="244" t="s">
        <v>163</v>
      </c>
    </row>
    <row r="95" s="1" customFormat="1" ht="51" customHeight="1">
      <c r="B95" s="46"/>
      <c r="C95" s="221" t="s">
        <v>183</v>
      </c>
      <c r="D95" s="221" t="s">
        <v>166</v>
      </c>
      <c r="E95" s="222" t="s">
        <v>246</v>
      </c>
      <c r="F95" s="223" t="s">
        <v>247</v>
      </c>
      <c r="G95" s="224" t="s">
        <v>231</v>
      </c>
      <c r="H95" s="225">
        <v>7765</v>
      </c>
      <c r="I95" s="226"/>
      <c r="J95" s="227">
        <f>ROUND(I95*H95,2)</f>
        <v>0</v>
      </c>
      <c r="K95" s="223" t="s">
        <v>232</v>
      </c>
      <c r="L95" s="72"/>
      <c r="M95" s="228" t="s">
        <v>22</v>
      </c>
      <c r="N95" s="229" t="s">
        <v>45</v>
      </c>
      <c r="O95" s="47"/>
      <c r="P95" s="230">
        <f>O95*H95</f>
        <v>0</v>
      </c>
      <c r="Q95" s="230">
        <v>0</v>
      </c>
      <c r="R95" s="230">
        <f>Q95*H95</f>
        <v>0</v>
      </c>
      <c r="S95" s="230">
        <v>0.28999999999999998</v>
      </c>
      <c r="T95" s="231">
        <f>S95*H95</f>
        <v>2251.8499999999999</v>
      </c>
      <c r="AR95" s="24" t="s">
        <v>183</v>
      </c>
      <c r="AT95" s="24" t="s">
        <v>166</v>
      </c>
      <c r="AU95" s="24" t="s">
        <v>83</v>
      </c>
      <c r="AY95" s="24" t="s">
        <v>163</v>
      </c>
      <c r="BE95" s="232">
        <f>IF(N95="základní",J95,0)</f>
        <v>0</v>
      </c>
      <c r="BF95" s="232">
        <f>IF(N95="snížená",J95,0)</f>
        <v>0</v>
      </c>
      <c r="BG95" s="232">
        <f>IF(N95="zákl. přenesená",J95,0)</f>
        <v>0</v>
      </c>
      <c r="BH95" s="232">
        <f>IF(N95="sníž. přenesená",J95,0)</f>
        <v>0</v>
      </c>
      <c r="BI95" s="232">
        <f>IF(N95="nulová",J95,0)</f>
        <v>0</v>
      </c>
      <c r="BJ95" s="24" t="s">
        <v>24</v>
      </c>
      <c r="BK95" s="232">
        <f>ROUND(I95*H95,2)</f>
        <v>0</v>
      </c>
      <c r="BL95" s="24" t="s">
        <v>183</v>
      </c>
      <c r="BM95" s="24" t="s">
        <v>248</v>
      </c>
    </row>
    <row r="96" s="1" customFormat="1">
      <c r="B96" s="46"/>
      <c r="C96" s="74"/>
      <c r="D96" s="235" t="s">
        <v>234</v>
      </c>
      <c r="E96" s="74"/>
      <c r="F96" s="259" t="s">
        <v>240</v>
      </c>
      <c r="G96" s="74"/>
      <c r="H96" s="74"/>
      <c r="I96" s="191"/>
      <c r="J96" s="74"/>
      <c r="K96" s="74"/>
      <c r="L96" s="72"/>
      <c r="M96" s="260"/>
      <c r="N96" s="47"/>
      <c r="O96" s="47"/>
      <c r="P96" s="47"/>
      <c r="Q96" s="47"/>
      <c r="R96" s="47"/>
      <c r="S96" s="47"/>
      <c r="T96" s="95"/>
      <c r="AT96" s="24" t="s">
        <v>234</v>
      </c>
      <c r="AU96" s="24" t="s">
        <v>83</v>
      </c>
    </row>
    <row r="97" s="11" customFormat="1">
      <c r="B97" s="233"/>
      <c r="C97" s="234"/>
      <c r="D97" s="235" t="s">
        <v>173</v>
      </c>
      <c r="E97" s="236" t="s">
        <v>22</v>
      </c>
      <c r="F97" s="237" t="s">
        <v>236</v>
      </c>
      <c r="G97" s="234"/>
      <c r="H97" s="238">
        <v>7765</v>
      </c>
      <c r="I97" s="239"/>
      <c r="J97" s="234"/>
      <c r="K97" s="234"/>
      <c r="L97" s="240"/>
      <c r="M97" s="241"/>
      <c r="N97" s="242"/>
      <c r="O97" s="242"/>
      <c r="P97" s="242"/>
      <c r="Q97" s="242"/>
      <c r="R97" s="242"/>
      <c r="S97" s="242"/>
      <c r="T97" s="243"/>
      <c r="AT97" s="244" t="s">
        <v>173</v>
      </c>
      <c r="AU97" s="244" t="s">
        <v>83</v>
      </c>
      <c r="AV97" s="11" t="s">
        <v>83</v>
      </c>
      <c r="AW97" s="11" t="s">
        <v>37</v>
      </c>
      <c r="AX97" s="11" t="s">
        <v>24</v>
      </c>
      <c r="AY97" s="244" t="s">
        <v>163</v>
      </c>
    </row>
    <row r="98" s="1" customFormat="1" ht="38.25" customHeight="1">
      <c r="B98" s="46"/>
      <c r="C98" s="221" t="s">
        <v>162</v>
      </c>
      <c r="D98" s="221" t="s">
        <v>166</v>
      </c>
      <c r="E98" s="222" t="s">
        <v>249</v>
      </c>
      <c r="F98" s="223" t="s">
        <v>250</v>
      </c>
      <c r="G98" s="224" t="s">
        <v>231</v>
      </c>
      <c r="H98" s="225">
        <v>7627</v>
      </c>
      <c r="I98" s="226"/>
      <c r="J98" s="227">
        <f>ROUND(I98*H98,2)</f>
        <v>0</v>
      </c>
      <c r="K98" s="223" t="s">
        <v>232</v>
      </c>
      <c r="L98" s="72"/>
      <c r="M98" s="228" t="s">
        <v>22</v>
      </c>
      <c r="N98" s="229" t="s">
        <v>45</v>
      </c>
      <c r="O98" s="47"/>
      <c r="P98" s="230">
        <f>O98*H98</f>
        <v>0</v>
      </c>
      <c r="Q98" s="230">
        <v>0.00016000000000000001</v>
      </c>
      <c r="R98" s="230">
        <f>Q98*H98</f>
        <v>1.2203200000000001</v>
      </c>
      <c r="S98" s="230">
        <v>0.25600000000000001</v>
      </c>
      <c r="T98" s="231">
        <f>S98*H98</f>
        <v>1952.5119999999999</v>
      </c>
      <c r="AR98" s="24" t="s">
        <v>183</v>
      </c>
      <c r="AT98" s="24" t="s">
        <v>166</v>
      </c>
      <c r="AU98" s="24" t="s">
        <v>83</v>
      </c>
      <c r="AY98" s="24" t="s">
        <v>163</v>
      </c>
      <c r="BE98" s="232">
        <f>IF(N98="základní",J98,0)</f>
        <v>0</v>
      </c>
      <c r="BF98" s="232">
        <f>IF(N98="snížená",J98,0)</f>
        <v>0</v>
      </c>
      <c r="BG98" s="232">
        <f>IF(N98="zákl. přenesená",J98,0)</f>
        <v>0</v>
      </c>
      <c r="BH98" s="232">
        <f>IF(N98="sníž. přenesená",J98,0)</f>
        <v>0</v>
      </c>
      <c r="BI98" s="232">
        <f>IF(N98="nulová",J98,0)</f>
        <v>0</v>
      </c>
      <c r="BJ98" s="24" t="s">
        <v>24</v>
      </c>
      <c r="BK98" s="232">
        <f>ROUND(I98*H98,2)</f>
        <v>0</v>
      </c>
      <c r="BL98" s="24" t="s">
        <v>183</v>
      </c>
      <c r="BM98" s="24" t="s">
        <v>251</v>
      </c>
    </row>
    <row r="99" s="1" customFormat="1">
      <c r="B99" s="46"/>
      <c r="C99" s="74"/>
      <c r="D99" s="235" t="s">
        <v>234</v>
      </c>
      <c r="E99" s="74"/>
      <c r="F99" s="259" t="s">
        <v>252</v>
      </c>
      <c r="G99" s="74"/>
      <c r="H99" s="74"/>
      <c r="I99" s="191"/>
      <c r="J99" s="74"/>
      <c r="K99" s="74"/>
      <c r="L99" s="72"/>
      <c r="M99" s="260"/>
      <c r="N99" s="47"/>
      <c r="O99" s="47"/>
      <c r="P99" s="47"/>
      <c r="Q99" s="47"/>
      <c r="R99" s="47"/>
      <c r="S99" s="47"/>
      <c r="T99" s="95"/>
      <c r="AT99" s="24" t="s">
        <v>234</v>
      </c>
      <c r="AU99" s="24" t="s">
        <v>83</v>
      </c>
    </row>
    <row r="100" s="11" customFormat="1">
      <c r="B100" s="233"/>
      <c r="C100" s="234"/>
      <c r="D100" s="235" t="s">
        <v>173</v>
      </c>
      <c r="E100" s="236" t="s">
        <v>22</v>
      </c>
      <c r="F100" s="237" t="s">
        <v>253</v>
      </c>
      <c r="G100" s="234"/>
      <c r="H100" s="238">
        <v>7627</v>
      </c>
      <c r="I100" s="239"/>
      <c r="J100" s="234"/>
      <c r="K100" s="234"/>
      <c r="L100" s="240"/>
      <c r="M100" s="241"/>
      <c r="N100" s="242"/>
      <c r="O100" s="242"/>
      <c r="P100" s="242"/>
      <c r="Q100" s="242"/>
      <c r="R100" s="242"/>
      <c r="S100" s="242"/>
      <c r="T100" s="243"/>
      <c r="AT100" s="244" t="s">
        <v>173</v>
      </c>
      <c r="AU100" s="244" t="s">
        <v>83</v>
      </c>
      <c r="AV100" s="11" t="s">
        <v>83</v>
      </c>
      <c r="AW100" s="11" t="s">
        <v>37</v>
      </c>
      <c r="AX100" s="11" t="s">
        <v>24</v>
      </c>
      <c r="AY100" s="244" t="s">
        <v>163</v>
      </c>
    </row>
    <row r="101" s="1" customFormat="1" ht="38.25" customHeight="1">
      <c r="B101" s="46"/>
      <c r="C101" s="221" t="s">
        <v>192</v>
      </c>
      <c r="D101" s="221" t="s">
        <v>166</v>
      </c>
      <c r="E101" s="222" t="s">
        <v>254</v>
      </c>
      <c r="F101" s="223" t="s">
        <v>255</v>
      </c>
      <c r="G101" s="224" t="s">
        <v>231</v>
      </c>
      <c r="H101" s="225">
        <v>4255</v>
      </c>
      <c r="I101" s="226"/>
      <c r="J101" s="227">
        <f>ROUND(I101*H101,2)</f>
        <v>0</v>
      </c>
      <c r="K101" s="223" t="s">
        <v>232</v>
      </c>
      <c r="L101" s="72"/>
      <c r="M101" s="228" t="s">
        <v>22</v>
      </c>
      <c r="N101" s="229" t="s">
        <v>45</v>
      </c>
      <c r="O101" s="47"/>
      <c r="P101" s="230">
        <f>O101*H101</f>
        <v>0</v>
      </c>
      <c r="Q101" s="230">
        <v>0.00029999999999999997</v>
      </c>
      <c r="R101" s="230">
        <f>Q101*H101</f>
        <v>1.2765</v>
      </c>
      <c r="S101" s="230">
        <v>0.51200000000000001</v>
      </c>
      <c r="T101" s="231">
        <f>S101*H101</f>
        <v>2178.5599999999999</v>
      </c>
      <c r="AR101" s="24" t="s">
        <v>183</v>
      </c>
      <c r="AT101" s="24" t="s">
        <v>166</v>
      </c>
      <c r="AU101" s="24" t="s">
        <v>83</v>
      </c>
      <c r="AY101" s="24" t="s">
        <v>163</v>
      </c>
      <c r="BE101" s="232">
        <f>IF(N101="základní",J101,0)</f>
        <v>0</v>
      </c>
      <c r="BF101" s="232">
        <f>IF(N101="snížená",J101,0)</f>
        <v>0</v>
      </c>
      <c r="BG101" s="232">
        <f>IF(N101="zákl. přenesená",J101,0)</f>
        <v>0</v>
      </c>
      <c r="BH101" s="232">
        <f>IF(N101="sníž. přenesená",J101,0)</f>
        <v>0</v>
      </c>
      <c r="BI101" s="232">
        <f>IF(N101="nulová",J101,0)</f>
        <v>0</v>
      </c>
      <c r="BJ101" s="24" t="s">
        <v>24</v>
      </c>
      <c r="BK101" s="232">
        <f>ROUND(I101*H101,2)</f>
        <v>0</v>
      </c>
      <c r="BL101" s="24" t="s">
        <v>183</v>
      </c>
      <c r="BM101" s="24" t="s">
        <v>256</v>
      </c>
    </row>
    <row r="102" s="1" customFormat="1">
      <c r="B102" s="46"/>
      <c r="C102" s="74"/>
      <c r="D102" s="235" t="s">
        <v>234</v>
      </c>
      <c r="E102" s="74"/>
      <c r="F102" s="259" t="s">
        <v>252</v>
      </c>
      <c r="G102" s="74"/>
      <c r="H102" s="74"/>
      <c r="I102" s="191"/>
      <c r="J102" s="74"/>
      <c r="K102" s="74"/>
      <c r="L102" s="72"/>
      <c r="M102" s="260"/>
      <c r="N102" s="47"/>
      <c r="O102" s="47"/>
      <c r="P102" s="47"/>
      <c r="Q102" s="47"/>
      <c r="R102" s="47"/>
      <c r="S102" s="47"/>
      <c r="T102" s="95"/>
      <c r="AT102" s="24" t="s">
        <v>234</v>
      </c>
      <c r="AU102" s="24" t="s">
        <v>83</v>
      </c>
    </row>
    <row r="103" s="12" customFormat="1">
      <c r="B103" s="245"/>
      <c r="C103" s="246"/>
      <c r="D103" s="235" t="s">
        <v>173</v>
      </c>
      <c r="E103" s="247" t="s">
        <v>22</v>
      </c>
      <c r="F103" s="248" t="s">
        <v>257</v>
      </c>
      <c r="G103" s="246"/>
      <c r="H103" s="247" t="s">
        <v>22</v>
      </c>
      <c r="I103" s="249"/>
      <c r="J103" s="246"/>
      <c r="K103" s="246"/>
      <c r="L103" s="250"/>
      <c r="M103" s="251"/>
      <c r="N103" s="252"/>
      <c r="O103" s="252"/>
      <c r="P103" s="252"/>
      <c r="Q103" s="252"/>
      <c r="R103" s="252"/>
      <c r="S103" s="252"/>
      <c r="T103" s="253"/>
      <c r="AT103" s="254" t="s">
        <v>173</v>
      </c>
      <c r="AU103" s="254" t="s">
        <v>83</v>
      </c>
      <c r="AV103" s="12" t="s">
        <v>24</v>
      </c>
      <c r="AW103" s="12" t="s">
        <v>37</v>
      </c>
      <c r="AX103" s="12" t="s">
        <v>74</v>
      </c>
      <c r="AY103" s="254" t="s">
        <v>163</v>
      </c>
    </row>
    <row r="104" s="11" customFormat="1">
      <c r="B104" s="233"/>
      <c r="C104" s="234"/>
      <c r="D104" s="235" t="s">
        <v>173</v>
      </c>
      <c r="E104" s="236" t="s">
        <v>22</v>
      </c>
      <c r="F104" s="237" t="s">
        <v>258</v>
      </c>
      <c r="G104" s="234"/>
      <c r="H104" s="238">
        <v>4255</v>
      </c>
      <c r="I104" s="239"/>
      <c r="J104" s="234"/>
      <c r="K104" s="234"/>
      <c r="L104" s="240"/>
      <c r="M104" s="241"/>
      <c r="N104" s="242"/>
      <c r="O104" s="242"/>
      <c r="P104" s="242"/>
      <c r="Q104" s="242"/>
      <c r="R104" s="242"/>
      <c r="S104" s="242"/>
      <c r="T104" s="243"/>
      <c r="AT104" s="244" t="s">
        <v>173</v>
      </c>
      <c r="AU104" s="244" t="s">
        <v>83</v>
      </c>
      <c r="AV104" s="11" t="s">
        <v>83</v>
      </c>
      <c r="AW104" s="11" t="s">
        <v>37</v>
      </c>
      <c r="AX104" s="11" t="s">
        <v>24</v>
      </c>
      <c r="AY104" s="244" t="s">
        <v>163</v>
      </c>
    </row>
    <row r="105" s="1" customFormat="1" ht="38.25" customHeight="1">
      <c r="B105" s="46"/>
      <c r="C105" s="221" t="s">
        <v>199</v>
      </c>
      <c r="D105" s="221" t="s">
        <v>166</v>
      </c>
      <c r="E105" s="222" t="s">
        <v>259</v>
      </c>
      <c r="F105" s="223" t="s">
        <v>260</v>
      </c>
      <c r="G105" s="224" t="s">
        <v>261</v>
      </c>
      <c r="H105" s="225">
        <v>1495</v>
      </c>
      <c r="I105" s="226"/>
      <c r="J105" s="227">
        <f>ROUND(I105*H105,2)</f>
        <v>0</v>
      </c>
      <c r="K105" s="223" t="s">
        <v>232</v>
      </c>
      <c r="L105" s="72"/>
      <c r="M105" s="228" t="s">
        <v>22</v>
      </c>
      <c r="N105" s="229" t="s">
        <v>45</v>
      </c>
      <c r="O105" s="47"/>
      <c r="P105" s="230">
        <f>O105*H105</f>
        <v>0</v>
      </c>
      <c r="Q105" s="230">
        <v>0</v>
      </c>
      <c r="R105" s="230">
        <f>Q105*H105</f>
        <v>0</v>
      </c>
      <c r="S105" s="230">
        <v>0.28999999999999998</v>
      </c>
      <c r="T105" s="231">
        <f>S105*H105</f>
        <v>433.54999999999995</v>
      </c>
      <c r="AR105" s="24" t="s">
        <v>183</v>
      </c>
      <c r="AT105" s="24" t="s">
        <v>166</v>
      </c>
      <c r="AU105" s="24" t="s">
        <v>83</v>
      </c>
      <c r="AY105" s="24" t="s">
        <v>163</v>
      </c>
      <c r="BE105" s="232">
        <f>IF(N105="základní",J105,0)</f>
        <v>0</v>
      </c>
      <c r="BF105" s="232">
        <f>IF(N105="snížená",J105,0)</f>
        <v>0</v>
      </c>
      <c r="BG105" s="232">
        <f>IF(N105="zákl. přenesená",J105,0)</f>
        <v>0</v>
      </c>
      <c r="BH105" s="232">
        <f>IF(N105="sníž. přenesená",J105,0)</f>
        <v>0</v>
      </c>
      <c r="BI105" s="232">
        <f>IF(N105="nulová",J105,0)</f>
        <v>0</v>
      </c>
      <c r="BJ105" s="24" t="s">
        <v>24</v>
      </c>
      <c r="BK105" s="232">
        <f>ROUND(I105*H105,2)</f>
        <v>0</v>
      </c>
      <c r="BL105" s="24" t="s">
        <v>183</v>
      </c>
      <c r="BM105" s="24" t="s">
        <v>262</v>
      </c>
    </row>
    <row r="106" s="1" customFormat="1">
      <c r="B106" s="46"/>
      <c r="C106" s="74"/>
      <c r="D106" s="235" t="s">
        <v>234</v>
      </c>
      <c r="E106" s="74"/>
      <c r="F106" s="259" t="s">
        <v>263</v>
      </c>
      <c r="G106" s="74"/>
      <c r="H106" s="74"/>
      <c r="I106" s="191"/>
      <c r="J106" s="74"/>
      <c r="K106" s="74"/>
      <c r="L106" s="72"/>
      <c r="M106" s="260"/>
      <c r="N106" s="47"/>
      <c r="O106" s="47"/>
      <c r="P106" s="47"/>
      <c r="Q106" s="47"/>
      <c r="R106" s="47"/>
      <c r="S106" s="47"/>
      <c r="T106" s="95"/>
      <c r="AT106" s="24" t="s">
        <v>234</v>
      </c>
      <c r="AU106" s="24" t="s">
        <v>83</v>
      </c>
    </row>
    <row r="107" s="11" customFormat="1">
      <c r="B107" s="233"/>
      <c r="C107" s="234"/>
      <c r="D107" s="235" t="s">
        <v>173</v>
      </c>
      <c r="E107" s="236" t="s">
        <v>22</v>
      </c>
      <c r="F107" s="237" t="s">
        <v>264</v>
      </c>
      <c r="G107" s="234"/>
      <c r="H107" s="238">
        <v>2268</v>
      </c>
      <c r="I107" s="239"/>
      <c r="J107" s="234"/>
      <c r="K107" s="234"/>
      <c r="L107" s="240"/>
      <c r="M107" s="241"/>
      <c r="N107" s="242"/>
      <c r="O107" s="242"/>
      <c r="P107" s="242"/>
      <c r="Q107" s="242"/>
      <c r="R107" s="242"/>
      <c r="S107" s="242"/>
      <c r="T107" s="243"/>
      <c r="AT107" s="244" t="s">
        <v>173</v>
      </c>
      <c r="AU107" s="244" t="s">
        <v>83</v>
      </c>
      <c r="AV107" s="11" t="s">
        <v>83</v>
      </c>
      <c r="AW107" s="11" t="s">
        <v>37</v>
      </c>
      <c r="AX107" s="11" t="s">
        <v>74</v>
      </c>
      <c r="AY107" s="244" t="s">
        <v>163</v>
      </c>
    </row>
    <row r="108" s="11" customFormat="1">
      <c r="B108" s="233"/>
      <c r="C108" s="234"/>
      <c r="D108" s="235" t="s">
        <v>173</v>
      </c>
      <c r="E108" s="236" t="s">
        <v>22</v>
      </c>
      <c r="F108" s="237" t="s">
        <v>265</v>
      </c>
      <c r="G108" s="234"/>
      <c r="H108" s="238">
        <v>-773</v>
      </c>
      <c r="I108" s="239"/>
      <c r="J108" s="234"/>
      <c r="K108" s="234"/>
      <c r="L108" s="240"/>
      <c r="M108" s="241"/>
      <c r="N108" s="242"/>
      <c r="O108" s="242"/>
      <c r="P108" s="242"/>
      <c r="Q108" s="242"/>
      <c r="R108" s="242"/>
      <c r="S108" s="242"/>
      <c r="T108" s="243"/>
      <c r="AT108" s="244" t="s">
        <v>173</v>
      </c>
      <c r="AU108" s="244" t="s">
        <v>83</v>
      </c>
      <c r="AV108" s="11" t="s">
        <v>83</v>
      </c>
      <c r="AW108" s="11" t="s">
        <v>37</v>
      </c>
      <c r="AX108" s="11" t="s">
        <v>74</v>
      </c>
      <c r="AY108" s="244" t="s">
        <v>163</v>
      </c>
    </row>
    <row r="109" s="13" customFormat="1">
      <c r="B109" s="261"/>
      <c r="C109" s="262"/>
      <c r="D109" s="235" t="s">
        <v>173</v>
      </c>
      <c r="E109" s="263" t="s">
        <v>22</v>
      </c>
      <c r="F109" s="264" t="s">
        <v>266</v>
      </c>
      <c r="G109" s="262"/>
      <c r="H109" s="265">
        <v>1495</v>
      </c>
      <c r="I109" s="266"/>
      <c r="J109" s="262"/>
      <c r="K109" s="262"/>
      <c r="L109" s="267"/>
      <c r="M109" s="268"/>
      <c r="N109" s="269"/>
      <c r="O109" s="269"/>
      <c r="P109" s="269"/>
      <c r="Q109" s="269"/>
      <c r="R109" s="269"/>
      <c r="S109" s="269"/>
      <c r="T109" s="270"/>
      <c r="AT109" s="271" t="s">
        <v>173</v>
      </c>
      <c r="AU109" s="271" t="s">
        <v>83</v>
      </c>
      <c r="AV109" s="13" t="s">
        <v>183</v>
      </c>
      <c r="AW109" s="13" t="s">
        <v>37</v>
      </c>
      <c r="AX109" s="13" t="s">
        <v>24</v>
      </c>
      <c r="AY109" s="271" t="s">
        <v>163</v>
      </c>
    </row>
    <row r="110" s="1" customFormat="1" ht="38.25" customHeight="1">
      <c r="B110" s="46"/>
      <c r="C110" s="221" t="s">
        <v>204</v>
      </c>
      <c r="D110" s="221" t="s">
        <v>166</v>
      </c>
      <c r="E110" s="222" t="s">
        <v>267</v>
      </c>
      <c r="F110" s="223" t="s">
        <v>268</v>
      </c>
      <c r="G110" s="224" t="s">
        <v>261</v>
      </c>
      <c r="H110" s="225">
        <v>543</v>
      </c>
      <c r="I110" s="226"/>
      <c r="J110" s="227">
        <f>ROUND(I110*H110,2)</f>
        <v>0</v>
      </c>
      <c r="K110" s="223" t="s">
        <v>232</v>
      </c>
      <c r="L110" s="72"/>
      <c r="M110" s="228" t="s">
        <v>22</v>
      </c>
      <c r="N110" s="229" t="s">
        <v>45</v>
      </c>
      <c r="O110" s="47"/>
      <c r="P110" s="230">
        <f>O110*H110</f>
        <v>0</v>
      </c>
      <c r="Q110" s="230">
        <v>0</v>
      </c>
      <c r="R110" s="230">
        <f>Q110*H110</f>
        <v>0</v>
      </c>
      <c r="S110" s="230">
        <v>0.20499999999999999</v>
      </c>
      <c r="T110" s="231">
        <f>S110*H110</f>
        <v>111.315</v>
      </c>
      <c r="AR110" s="24" t="s">
        <v>183</v>
      </c>
      <c r="AT110" s="24" t="s">
        <v>166</v>
      </c>
      <c r="AU110" s="24" t="s">
        <v>83</v>
      </c>
      <c r="AY110" s="24" t="s">
        <v>163</v>
      </c>
      <c r="BE110" s="232">
        <f>IF(N110="základní",J110,0)</f>
        <v>0</v>
      </c>
      <c r="BF110" s="232">
        <f>IF(N110="snížená",J110,0)</f>
        <v>0</v>
      </c>
      <c r="BG110" s="232">
        <f>IF(N110="zákl. přenesená",J110,0)</f>
        <v>0</v>
      </c>
      <c r="BH110" s="232">
        <f>IF(N110="sníž. přenesená",J110,0)</f>
        <v>0</v>
      </c>
      <c r="BI110" s="232">
        <f>IF(N110="nulová",J110,0)</f>
        <v>0</v>
      </c>
      <c r="BJ110" s="24" t="s">
        <v>24</v>
      </c>
      <c r="BK110" s="232">
        <f>ROUND(I110*H110,2)</f>
        <v>0</v>
      </c>
      <c r="BL110" s="24" t="s">
        <v>183</v>
      </c>
      <c r="BM110" s="24" t="s">
        <v>269</v>
      </c>
    </row>
    <row r="111" s="1" customFormat="1">
      <c r="B111" s="46"/>
      <c r="C111" s="74"/>
      <c r="D111" s="235" t="s">
        <v>234</v>
      </c>
      <c r="E111" s="74"/>
      <c r="F111" s="259" t="s">
        <v>263</v>
      </c>
      <c r="G111" s="74"/>
      <c r="H111" s="74"/>
      <c r="I111" s="191"/>
      <c r="J111" s="74"/>
      <c r="K111" s="74"/>
      <c r="L111" s="72"/>
      <c r="M111" s="260"/>
      <c r="N111" s="47"/>
      <c r="O111" s="47"/>
      <c r="P111" s="47"/>
      <c r="Q111" s="47"/>
      <c r="R111" s="47"/>
      <c r="S111" s="47"/>
      <c r="T111" s="95"/>
      <c r="AT111" s="24" t="s">
        <v>234</v>
      </c>
      <c r="AU111" s="24" t="s">
        <v>83</v>
      </c>
    </row>
    <row r="112" s="11" customFormat="1">
      <c r="B112" s="233"/>
      <c r="C112" s="234"/>
      <c r="D112" s="235" t="s">
        <v>173</v>
      </c>
      <c r="E112" s="236" t="s">
        <v>22</v>
      </c>
      <c r="F112" s="237" t="s">
        <v>270</v>
      </c>
      <c r="G112" s="234"/>
      <c r="H112" s="238">
        <v>543</v>
      </c>
      <c r="I112" s="239"/>
      <c r="J112" s="234"/>
      <c r="K112" s="234"/>
      <c r="L112" s="240"/>
      <c r="M112" s="241"/>
      <c r="N112" s="242"/>
      <c r="O112" s="242"/>
      <c r="P112" s="242"/>
      <c r="Q112" s="242"/>
      <c r="R112" s="242"/>
      <c r="S112" s="242"/>
      <c r="T112" s="243"/>
      <c r="AT112" s="244" t="s">
        <v>173</v>
      </c>
      <c r="AU112" s="244" t="s">
        <v>83</v>
      </c>
      <c r="AV112" s="11" t="s">
        <v>83</v>
      </c>
      <c r="AW112" s="11" t="s">
        <v>37</v>
      </c>
      <c r="AX112" s="11" t="s">
        <v>24</v>
      </c>
      <c r="AY112" s="244" t="s">
        <v>163</v>
      </c>
    </row>
    <row r="113" s="1" customFormat="1" ht="38.25" customHeight="1">
      <c r="B113" s="46"/>
      <c r="C113" s="221" t="s">
        <v>213</v>
      </c>
      <c r="D113" s="221" t="s">
        <v>166</v>
      </c>
      <c r="E113" s="222" t="s">
        <v>271</v>
      </c>
      <c r="F113" s="223" t="s">
        <v>272</v>
      </c>
      <c r="G113" s="224" t="s">
        <v>273</v>
      </c>
      <c r="H113" s="225">
        <v>1247.6099999999999</v>
      </c>
      <c r="I113" s="226"/>
      <c r="J113" s="227">
        <f>ROUND(I113*H113,2)</f>
        <v>0</v>
      </c>
      <c r="K113" s="223" t="s">
        <v>232</v>
      </c>
      <c r="L113" s="72"/>
      <c r="M113" s="228" t="s">
        <v>22</v>
      </c>
      <c r="N113" s="229" t="s">
        <v>45</v>
      </c>
      <c r="O113" s="47"/>
      <c r="P113" s="230">
        <f>O113*H113</f>
        <v>0</v>
      </c>
      <c r="Q113" s="230">
        <v>0</v>
      </c>
      <c r="R113" s="230">
        <f>Q113*H113</f>
        <v>0</v>
      </c>
      <c r="S113" s="230">
        <v>0</v>
      </c>
      <c r="T113" s="231">
        <f>S113*H113</f>
        <v>0</v>
      </c>
      <c r="AR113" s="24" t="s">
        <v>183</v>
      </c>
      <c r="AT113" s="24" t="s">
        <v>166</v>
      </c>
      <c r="AU113" s="24" t="s">
        <v>83</v>
      </c>
      <c r="AY113" s="24" t="s">
        <v>163</v>
      </c>
      <c r="BE113" s="232">
        <f>IF(N113="základní",J113,0)</f>
        <v>0</v>
      </c>
      <c r="BF113" s="232">
        <f>IF(N113="snížená",J113,0)</f>
        <v>0</v>
      </c>
      <c r="BG113" s="232">
        <f>IF(N113="zákl. přenesená",J113,0)</f>
        <v>0</v>
      </c>
      <c r="BH113" s="232">
        <f>IF(N113="sníž. přenesená",J113,0)</f>
        <v>0</v>
      </c>
      <c r="BI113" s="232">
        <f>IF(N113="nulová",J113,0)</f>
        <v>0</v>
      </c>
      <c r="BJ113" s="24" t="s">
        <v>24</v>
      </c>
      <c r="BK113" s="232">
        <f>ROUND(I113*H113,2)</f>
        <v>0</v>
      </c>
      <c r="BL113" s="24" t="s">
        <v>183</v>
      </c>
      <c r="BM113" s="24" t="s">
        <v>274</v>
      </c>
    </row>
    <row r="114" s="1" customFormat="1">
      <c r="B114" s="46"/>
      <c r="C114" s="74"/>
      <c r="D114" s="235" t="s">
        <v>234</v>
      </c>
      <c r="E114" s="74"/>
      <c r="F114" s="259" t="s">
        <v>275</v>
      </c>
      <c r="G114" s="74"/>
      <c r="H114" s="74"/>
      <c r="I114" s="191"/>
      <c r="J114" s="74"/>
      <c r="K114" s="74"/>
      <c r="L114" s="72"/>
      <c r="M114" s="260"/>
      <c r="N114" s="47"/>
      <c r="O114" s="47"/>
      <c r="P114" s="47"/>
      <c r="Q114" s="47"/>
      <c r="R114" s="47"/>
      <c r="S114" s="47"/>
      <c r="T114" s="95"/>
      <c r="AT114" s="24" t="s">
        <v>234</v>
      </c>
      <c r="AU114" s="24" t="s">
        <v>83</v>
      </c>
    </row>
    <row r="115" s="12" customFormat="1">
      <c r="B115" s="245"/>
      <c r="C115" s="246"/>
      <c r="D115" s="235" t="s">
        <v>173</v>
      </c>
      <c r="E115" s="247" t="s">
        <v>22</v>
      </c>
      <c r="F115" s="248" t="s">
        <v>276</v>
      </c>
      <c r="G115" s="246"/>
      <c r="H115" s="247" t="s">
        <v>22</v>
      </c>
      <c r="I115" s="249"/>
      <c r="J115" s="246"/>
      <c r="K115" s="246"/>
      <c r="L115" s="250"/>
      <c r="M115" s="251"/>
      <c r="N115" s="252"/>
      <c r="O115" s="252"/>
      <c r="P115" s="252"/>
      <c r="Q115" s="252"/>
      <c r="R115" s="252"/>
      <c r="S115" s="252"/>
      <c r="T115" s="253"/>
      <c r="AT115" s="254" t="s">
        <v>173</v>
      </c>
      <c r="AU115" s="254" t="s">
        <v>83</v>
      </c>
      <c r="AV115" s="12" t="s">
        <v>24</v>
      </c>
      <c r="AW115" s="12" t="s">
        <v>37</v>
      </c>
      <c r="AX115" s="12" t="s">
        <v>74</v>
      </c>
      <c r="AY115" s="254" t="s">
        <v>163</v>
      </c>
    </row>
    <row r="116" s="11" customFormat="1">
      <c r="B116" s="233"/>
      <c r="C116" s="234"/>
      <c r="D116" s="235" t="s">
        <v>173</v>
      </c>
      <c r="E116" s="236" t="s">
        <v>22</v>
      </c>
      <c r="F116" s="237" t="s">
        <v>277</v>
      </c>
      <c r="G116" s="234"/>
      <c r="H116" s="238">
        <v>1247.6099999999999</v>
      </c>
      <c r="I116" s="239"/>
      <c r="J116" s="234"/>
      <c r="K116" s="234"/>
      <c r="L116" s="240"/>
      <c r="M116" s="241"/>
      <c r="N116" s="242"/>
      <c r="O116" s="242"/>
      <c r="P116" s="242"/>
      <c r="Q116" s="242"/>
      <c r="R116" s="242"/>
      <c r="S116" s="242"/>
      <c r="T116" s="243"/>
      <c r="AT116" s="244" t="s">
        <v>173</v>
      </c>
      <c r="AU116" s="244" t="s">
        <v>83</v>
      </c>
      <c r="AV116" s="11" t="s">
        <v>83</v>
      </c>
      <c r="AW116" s="11" t="s">
        <v>37</v>
      </c>
      <c r="AX116" s="11" t="s">
        <v>24</v>
      </c>
      <c r="AY116" s="244" t="s">
        <v>163</v>
      </c>
    </row>
    <row r="117" s="1" customFormat="1" ht="38.25" customHeight="1">
      <c r="B117" s="46"/>
      <c r="C117" s="221" t="s">
        <v>29</v>
      </c>
      <c r="D117" s="221" t="s">
        <v>166</v>
      </c>
      <c r="E117" s="222" t="s">
        <v>278</v>
      </c>
      <c r="F117" s="223" t="s">
        <v>279</v>
      </c>
      <c r="G117" s="224" t="s">
        <v>273</v>
      </c>
      <c r="H117" s="225">
        <v>1247.6099999999999</v>
      </c>
      <c r="I117" s="226"/>
      <c r="J117" s="227">
        <f>ROUND(I117*H117,2)</f>
        <v>0</v>
      </c>
      <c r="K117" s="223" t="s">
        <v>232</v>
      </c>
      <c r="L117" s="72"/>
      <c r="M117" s="228" t="s">
        <v>22</v>
      </c>
      <c r="N117" s="229" t="s">
        <v>45</v>
      </c>
      <c r="O117" s="47"/>
      <c r="P117" s="230">
        <f>O117*H117</f>
        <v>0</v>
      </c>
      <c r="Q117" s="230">
        <v>0</v>
      </c>
      <c r="R117" s="230">
        <f>Q117*H117</f>
        <v>0</v>
      </c>
      <c r="S117" s="230">
        <v>0</v>
      </c>
      <c r="T117" s="231">
        <f>S117*H117</f>
        <v>0</v>
      </c>
      <c r="AR117" s="24" t="s">
        <v>183</v>
      </c>
      <c r="AT117" s="24" t="s">
        <v>166</v>
      </c>
      <c r="AU117" s="24" t="s">
        <v>83</v>
      </c>
      <c r="AY117" s="24" t="s">
        <v>163</v>
      </c>
      <c r="BE117" s="232">
        <f>IF(N117="základní",J117,0)</f>
        <v>0</v>
      </c>
      <c r="BF117" s="232">
        <f>IF(N117="snížená",J117,0)</f>
        <v>0</v>
      </c>
      <c r="BG117" s="232">
        <f>IF(N117="zákl. přenesená",J117,0)</f>
        <v>0</v>
      </c>
      <c r="BH117" s="232">
        <f>IF(N117="sníž. přenesená",J117,0)</f>
        <v>0</v>
      </c>
      <c r="BI117" s="232">
        <f>IF(N117="nulová",J117,0)</f>
        <v>0</v>
      </c>
      <c r="BJ117" s="24" t="s">
        <v>24</v>
      </c>
      <c r="BK117" s="232">
        <f>ROUND(I117*H117,2)</f>
        <v>0</v>
      </c>
      <c r="BL117" s="24" t="s">
        <v>183</v>
      </c>
      <c r="BM117" s="24" t="s">
        <v>280</v>
      </c>
    </row>
    <row r="118" s="1" customFormat="1">
      <c r="B118" s="46"/>
      <c r="C118" s="74"/>
      <c r="D118" s="235" t="s">
        <v>234</v>
      </c>
      <c r="E118" s="74"/>
      <c r="F118" s="259" t="s">
        <v>281</v>
      </c>
      <c r="G118" s="74"/>
      <c r="H118" s="74"/>
      <c r="I118" s="191"/>
      <c r="J118" s="74"/>
      <c r="K118" s="74"/>
      <c r="L118" s="72"/>
      <c r="M118" s="260"/>
      <c r="N118" s="47"/>
      <c r="O118" s="47"/>
      <c r="P118" s="47"/>
      <c r="Q118" s="47"/>
      <c r="R118" s="47"/>
      <c r="S118" s="47"/>
      <c r="T118" s="95"/>
      <c r="AT118" s="24" t="s">
        <v>234</v>
      </c>
      <c r="AU118" s="24" t="s">
        <v>83</v>
      </c>
    </row>
    <row r="119" s="12" customFormat="1">
      <c r="B119" s="245"/>
      <c r="C119" s="246"/>
      <c r="D119" s="235" t="s">
        <v>173</v>
      </c>
      <c r="E119" s="247" t="s">
        <v>22</v>
      </c>
      <c r="F119" s="248" t="s">
        <v>276</v>
      </c>
      <c r="G119" s="246"/>
      <c r="H119" s="247" t="s">
        <v>22</v>
      </c>
      <c r="I119" s="249"/>
      <c r="J119" s="246"/>
      <c r="K119" s="246"/>
      <c r="L119" s="250"/>
      <c r="M119" s="251"/>
      <c r="N119" s="252"/>
      <c r="O119" s="252"/>
      <c r="P119" s="252"/>
      <c r="Q119" s="252"/>
      <c r="R119" s="252"/>
      <c r="S119" s="252"/>
      <c r="T119" s="253"/>
      <c r="AT119" s="254" t="s">
        <v>173</v>
      </c>
      <c r="AU119" s="254" t="s">
        <v>83</v>
      </c>
      <c r="AV119" s="12" t="s">
        <v>24</v>
      </c>
      <c r="AW119" s="12" t="s">
        <v>37</v>
      </c>
      <c r="AX119" s="12" t="s">
        <v>74</v>
      </c>
      <c r="AY119" s="254" t="s">
        <v>163</v>
      </c>
    </row>
    <row r="120" s="11" customFormat="1">
      <c r="B120" s="233"/>
      <c r="C120" s="234"/>
      <c r="D120" s="235" t="s">
        <v>173</v>
      </c>
      <c r="E120" s="236" t="s">
        <v>22</v>
      </c>
      <c r="F120" s="237" t="s">
        <v>277</v>
      </c>
      <c r="G120" s="234"/>
      <c r="H120" s="238">
        <v>1247.6099999999999</v>
      </c>
      <c r="I120" s="239"/>
      <c r="J120" s="234"/>
      <c r="K120" s="234"/>
      <c r="L120" s="240"/>
      <c r="M120" s="241"/>
      <c r="N120" s="242"/>
      <c r="O120" s="242"/>
      <c r="P120" s="242"/>
      <c r="Q120" s="242"/>
      <c r="R120" s="242"/>
      <c r="S120" s="242"/>
      <c r="T120" s="243"/>
      <c r="AT120" s="244" t="s">
        <v>173</v>
      </c>
      <c r="AU120" s="244" t="s">
        <v>83</v>
      </c>
      <c r="AV120" s="11" t="s">
        <v>83</v>
      </c>
      <c r="AW120" s="11" t="s">
        <v>37</v>
      </c>
      <c r="AX120" s="11" t="s">
        <v>24</v>
      </c>
      <c r="AY120" s="244" t="s">
        <v>163</v>
      </c>
    </row>
    <row r="121" s="1" customFormat="1" ht="38.25" customHeight="1">
      <c r="B121" s="46"/>
      <c r="C121" s="221" t="s">
        <v>282</v>
      </c>
      <c r="D121" s="221" t="s">
        <v>166</v>
      </c>
      <c r="E121" s="222" t="s">
        <v>278</v>
      </c>
      <c r="F121" s="223" t="s">
        <v>279</v>
      </c>
      <c r="G121" s="224" t="s">
        <v>273</v>
      </c>
      <c r="H121" s="225">
        <v>2894.4000000000001</v>
      </c>
      <c r="I121" s="226"/>
      <c r="J121" s="227">
        <f>ROUND(I121*H121,2)</f>
        <v>0</v>
      </c>
      <c r="K121" s="223" t="s">
        <v>232</v>
      </c>
      <c r="L121" s="72"/>
      <c r="M121" s="228" t="s">
        <v>22</v>
      </c>
      <c r="N121" s="229" t="s">
        <v>45</v>
      </c>
      <c r="O121" s="47"/>
      <c r="P121" s="230">
        <f>O121*H121</f>
        <v>0</v>
      </c>
      <c r="Q121" s="230">
        <v>0</v>
      </c>
      <c r="R121" s="230">
        <f>Q121*H121</f>
        <v>0</v>
      </c>
      <c r="S121" s="230">
        <v>0</v>
      </c>
      <c r="T121" s="231">
        <f>S121*H121</f>
        <v>0</v>
      </c>
      <c r="AR121" s="24" t="s">
        <v>183</v>
      </c>
      <c r="AT121" s="24" t="s">
        <v>166</v>
      </c>
      <c r="AU121" s="24" t="s">
        <v>83</v>
      </c>
      <c r="AY121" s="24" t="s">
        <v>163</v>
      </c>
      <c r="BE121" s="232">
        <f>IF(N121="základní",J121,0)</f>
        <v>0</v>
      </c>
      <c r="BF121" s="232">
        <f>IF(N121="snížená",J121,0)</f>
        <v>0</v>
      </c>
      <c r="BG121" s="232">
        <f>IF(N121="zákl. přenesená",J121,0)</f>
        <v>0</v>
      </c>
      <c r="BH121" s="232">
        <f>IF(N121="sníž. přenesená",J121,0)</f>
        <v>0</v>
      </c>
      <c r="BI121" s="232">
        <f>IF(N121="nulová",J121,0)</f>
        <v>0</v>
      </c>
      <c r="BJ121" s="24" t="s">
        <v>24</v>
      </c>
      <c r="BK121" s="232">
        <f>ROUND(I121*H121,2)</f>
        <v>0</v>
      </c>
      <c r="BL121" s="24" t="s">
        <v>183</v>
      </c>
      <c r="BM121" s="24" t="s">
        <v>283</v>
      </c>
    </row>
    <row r="122" s="1" customFormat="1">
      <c r="B122" s="46"/>
      <c r="C122" s="74"/>
      <c r="D122" s="235" t="s">
        <v>234</v>
      </c>
      <c r="E122" s="74"/>
      <c r="F122" s="259" t="s">
        <v>281</v>
      </c>
      <c r="G122" s="74"/>
      <c r="H122" s="74"/>
      <c r="I122" s="191"/>
      <c r="J122" s="74"/>
      <c r="K122" s="74"/>
      <c r="L122" s="72"/>
      <c r="M122" s="260"/>
      <c r="N122" s="47"/>
      <c r="O122" s="47"/>
      <c r="P122" s="47"/>
      <c r="Q122" s="47"/>
      <c r="R122" s="47"/>
      <c r="S122" s="47"/>
      <c r="T122" s="95"/>
      <c r="AT122" s="24" t="s">
        <v>234</v>
      </c>
      <c r="AU122" s="24" t="s">
        <v>83</v>
      </c>
    </row>
    <row r="123" s="11" customFormat="1">
      <c r="B123" s="233"/>
      <c r="C123" s="234"/>
      <c r="D123" s="235" t="s">
        <v>173</v>
      </c>
      <c r="E123" s="236" t="s">
        <v>22</v>
      </c>
      <c r="F123" s="237" t="s">
        <v>284</v>
      </c>
      <c r="G123" s="234"/>
      <c r="H123" s="238">
        <v>1574.3499999999999</v>
      </c>
      <c r="I123" s="239"/>
      <c r="J123" s="234"/>
      <c r="K123" s="234"/>
      <c r="L123" s="240"/>
      <c r="M123" s="241"/>
      <c r="N123" s="242"/>
      <c r="O123" s="242"/>
      <c r="P123" s="242"/>
      <c r="Q123" s="242"/>
      <c r="R123" s="242"/>
      <c r="S123" s="242"/>
      <c r="T123" s="243"/>
      <c r="AT123" s="244" t="s">
        <v>173</v>
      </c>
      <c r="AU123" s="244" t="s">
        <v>83</v>
      </c>
      <c r="AV123" s="11" t="s">
        <v>83</v>
      </c>
      <c r="AW123" s="11" t="s">
        <v>37</v>
      </c>
      <c r="AX123" s="11" t="s">
        <v>74</v>
      </c>
      <c r="AY123" s="244" t="s">
        <v>163</v>
      </c>
    </row>
    <row r="124" s="11" customFormat="1">
      <c r="B124" s="233"/>
      <c r="C124" s="234"/>
      <c r="D124" s="235" t="s">
        <v>173</v>
      </c>
      <c r="E124" s="236" t="s">
        <v>22</v>
      </c>
      <c r="F124" s="237" t="s">
        <v>285</v>
      </c>
      <c r="G124" s="234"/>
      <c r="H124" s="238">
        <v>1320.05</v>
      </c>
      <c r="I124" s="239"/>
      <c r="J124" s="234"/>
      <c r="K124" s="234"/>
      <c r="L124" s="240"/>
      <c r="M124" s="241"/>
      <c r="N124" s="242"/>
      <c r="O124" s="242"/>
      <c r="P124" s="242"/>
      <c r="Q124" s="242"/>
      <c r="R124" s="242"/>
      <c r="S124" s="242"/>
      <c r="T124" s="243"/>
      <c r="AT124" s="244" t="s">
        <v>173</v>
      </c>
      <c r="AU124" s="244" t="s">
        <v>83</v>
      </c>
      <c r="AV124" s="11" t="s">
        <v>83</v>
      </c>
      <c r="AW124" s="11" t="s">
        <v>37</v>
      </c>
      <c r="AX124" s="11" t="s">
        <v>74</v>
      </c>
      <c r="AY124" s="244" t="s">
        <v>163</v>
      </c>
    </row>
    <row r="125" s="13" customFormat="1">
      <c r="B125" s="261"/>
      <c r="C125" s="262"/>
      <c r="D125" s="235" t="s">
        <v>173</v>
      </c>
      <c r="E125" s="263" t="s">
        <v>22</v>
      </c>
      <c r="F125" s="264" t="s">
        <v>266</v>
      </c>
      <c r="G125" s="262"/>
      <c r="H125" s="265">
        <v>2894.4000000000001</v>
      </c>
      <c r="I125" s="266"/>
      <c r="J125" s="262"/>
      <c r="K125" s="262"/>
      <c r="L125" s="267"/>
      <c r="M125" s="268"/>
      <c r="N125" s="269"/>
      <c r="O125" s="269"/>
      <c r="P125" s="269"/>
      <c r="Q125" s="269"/>
      <c r="R125" s="269"/>
      <c r="S125" s="269"/>
      <c r="T125" s="270"/>
      <c r="AT125" s="271" t="s">
        <v>173</v>
      </c>
      <c r="AU125" s="271" t="s">
        <v>83</v>
      </c>
      <c r="AV125" s="13" t="s">
        <v>183</v>
      </c>
      <c r="AW125" s="13" t="s">
        <v>37</v>
      </c>
      <c r="AX125" s="13" t="s">
        <v>24</v>
      </c>
      <c r="AY125" s="271" t="s">
        <v>163</v>
      </c>
    </row>
    <row r="126" s="1" customFormat="1" ht="38.25" customHeight="1">
      <c r="B126" s="46"/>
      <c r="C126" s="221" t="s">
        <v>286</v>
      </c>
      <c r="D126" s="221" t="s">
        <v>166</v>
      </c>
      <c r="E126" s="222" t="s">
        <v>287</v>
      </c>
      <c r="F126" s="223" t="s">
        <v>288</v>
      </c>
      <c r="G126" s="224" t="s">
        <v>273</v>
      </c>
      <c r="H126" s="225">
        <v>1447.2000000000001</v>
      </c>
      <c r="I126" s="226"/>
      <c r="J126" s="227">
        <f>ROUND(I126*H126,2)</f>
        <v>0</v>
      </c>
      <c r="K126" s="223" t="s">
        <v>232</v>
      </c>
      <c r="L126" s="72"/>
      <c r="M126" s="228" t="s">
        <v>22</v>
      </c>
      <c r="N126" s="229" t="s">
        <v>45</v>
      </c>
      <c r="O126" s="47"/>
      <c r="P126" s="230">
        <f>O126*H126</f>
        <v>0</v>
      </c>
      <c r="Q126" s="230">
        <v>0</v>
      </c>
      <c r="R126" s="230">
        <f>Q126*H126</f>
        <v>0</v>
      </c>
      <c r="S126" s="230">
        <v>0</v>
      </c>
      <c r="T126" s="231">
        <f>S126*H126</f>
        <v>0</v>
      </c>
      <c r="AR126" s="24" t="s">
        <v>183</v>
      </c>
      <c r="AT126" s="24" t="s">
        <v>166</v>
      </c>
      <c r="AU126" s="24" t="s">
        <v>83</v>
      </c>
      <c r="AY126" s="24" t="s">
        <v>163</v>
      </c>
      <c r="BE126" s="232">
        <f>IF(N126="základní",J126,0)</f>
        <v>0</v>
      </c>
      <c r="BF126" s="232">
        <f>IF(N126="snížená",J126,0)</f>
        <v>0</v>
      </c>
      <c r="BG126" s="232">
        <f>IF(N126="zákl. přenesená",J126,0)</f>
        <v>0</v>
      </c>
      <c r="BH126" s="232">
        <f>IF(N126="sníž. přenesená",J126,0)</f>
        <v>0</v>
      </c>
      <c r="BI126" s="232">
        <f>IF(N126="nulová",J126,0)</f>
        <v>0</v>
      </c>
      <c r="BJ126" s="24" t="s">
        <v>24</v>
      </c>
      <c r="BK126" s="232">
        <f>ROUND(I126*H126,2)</f>
        <v>0</v>
      </c>
      <c r="BL126" s="24" t="s">
        <v>183</v>
      </c>
      <c r="BM126" s="24" t="s">
        <v>289</v>
      </c>
    </row>
    <row r="127" s="1" customFormat="1">
      <c r="B127" s="46"/>
      <c r="C127" s="74"/>
      <c r="D127" s="235" t="s">
        <v>234</v>
      </c>
      <c r="E127" s="74"/>
      <c r="F127" s="259" t="s">
        <v>281</v>
      </c>
      <c r="G127" s="74"/>
      <c r="H127" s="74"/>
      <c r="I127" s="191"/>
      <c r="J127" s="74"/>
      <c r="K127" s="74"/>
      <c r="L127" s="72"/>
      <c r="M127" s="260"/>
      <c r="N127" s="47"/>
      <c r="O127" s="47"/>
      <c r="P127" s="47"/>
      <c r="Q127" s="47"/>
      <c r="R127" s="47"/>
      <c r="S127" s="47"/>
      <c r="T127" s="95"/>
      <c r="AT127" s="24" t="s">
        <v>234</v>
      </c>
      <c r="AU127" s="24" t="s">
        <v>83</v>
      </c>
    </row>
    <row r="128" s="11" customFormat="1">
      <c r="B128" s="233"/>
      <c r="C128" s="234"/>
      <c r="D128" s="235" t="s">
        <v>173</v>
      </c>
      <c r="E128" s="236" t="s">
        <v>22</v>
      </c>
      <c r="F128" s="237" t="s">
        <v>284</v>
      </c>
      <c r="G128" s="234"/>
      <c r="H128" s="238">
        <v>1574.3499999999999</v>
      </c>
      <c r="I128" s="239"/>
      <c r="J128" s="234"/>
      <c r="K128" s="234"/>
      <c r="L128" s="240"/>
      <c r="M128" s="241"/>
      <c r="N128" s="242"/>
      <c r="O128" s="242"/>
      <c r="P128" s="242"/>
      <c r="Q128" s="242"/>
      <c r="R128" s="242"/>
      <c r="S128" s="242"/>
      <c r="T128" s="243"/>
      <c r="AT128" s="244" t="s">
        <v>173</v>
      </c>
      <c r="AU128" s="244" t="s">
        <v>83</v>
      </c>
      <c r="AV128" s="11" t="s">
        <v>83</v>
      </c>
      <c r="AW128" s="11" t="s">
        <v>37</v>
      </c>
      <c r="AX128" s="11" t="s">
        <v>74</v>
      </c>
      <c r="AY128" s="244" t="s">
        <v>163</v>
      </c>
    </row>
    <row r="129" s="11" customFormat="1">
      <c r="B129" s="233"/>
      <c r="C129" s="234"/>
      <c r="D129" s="235" t="s">
        <v>173</v>
      </c>
      <c r="E129" s="236" t="s">
        <v>22</v>
      </c>
      <c r="F129" s="237" t="s">
        <v>285</v>
      </c>
      <c r="G129" s="234"/>
      <c r="H129" s="238">
        <v>1320.05</v>
      </c>
      <c r="I129" s="239"/>
      <c r="J129" s="234"/>
      <c r="K129" s="234"/>
      <c r="L129" s="240"/>
      <c r="M129" s="241"/>
      <c r="N129" s="242"/>
      <c r="O129" s="242"/>
      <c r="P129" s="242"/>
      <c r="Q129" s="242"/>
      <c r="R129" s="242"/>
      <c r="S129" s="242"/>
      <c r="T129" s="243"/>
      <c r="AT129" s="244" t="s">
        <v>173</v>
      </c>
      <c r="AU129" s="244" t="s">
        <v>83</v>
      </c>
      <c r="AV129" s="11" t="s">
        <v>83</v>
      </c>
      <c r="AW129" s="11" t="s">
        <v>37</v>
      </c>
      <c r="AX129" s="11" t="s">
        <v>74</v>
      </c>
      <c r="AY129" s="244" t="s">
        <v>163</v>
      </c>
    </row>
    <row r="130" s="13" customFormat="1">
      <c r="B130" s="261"/>
      <c r="C130" s="262"/>
      <c r="D130" s="235" t="s">
        <v>173</v>
      </c>
      <c r="E130" s="263" t="s">
        <v>22</v>
      </c>
      <c r="F130" s="264" t="s">
        <v>266</v>
      </c>
      <c r="G130" s="262"/>
      <c r="H130" s="265">
        <v>2894.4000000000001</v>
      </c>
      <c r="I130" s="266"/>
      <c r="J130" s="262"/>
      <c r="K130" s="262"/>
      <c r="L130" s="267"/>
      <c r="M130" s="268"/>
      <c r="N130" s="269"/>
      <c r="O130" s="269"/>
      <c r="P130" s="269"/>
      <c r="Q130" s="269"/>
      <c r="R130" s="269"/>
      <c r="S130" s="269"/>
      <c r="T130" s="270"/>
      <c r="AT130" s="271" t="s">
        <v>173</v>
      </c>
      <c r="AU130" s="271" t="s">
        <v>83</v>
      </c>
      <c r="AV130" s="13" t="s">
        <v>183</v>
      </c>
      <c r="AW130" s="13" t="s">
        <v>37</v>
      </c>
      <c r="AX130" s="13" t="s">
        <v>24</v>
      </c>
      <c r="AY130" s="271" t="s">
        <v>163</v>
      </c>
    </row>
    <row r="131" s="11" customFormat="1">
      <c r="B131" s="233"/>
      <c r="C131" s="234"/>
      <c r="D131" s="235" t="s">
        <v>173</v>
      </c>
      <c r="E131" s="234"/>
      <c r="F131" s="237" t="s">
        <v>290</v>
      </c>
      <c r="G131" s="234"/>
      <c r="H131" s="238">
        <v>1447.2000000000001</v>
      </c>
      <c r="I131" s="239"/>
      <c r="J131" s="234"/>
      <c r="K131" s="234"/>
      <c r="L131" s="240"/>
      <c r="M131" s="241"/>
      <c r="N131" s="242"/>
      <c r="O131" s="242"/>
      <c r="P131" s="242"/>
      <c r="Q131" s="242"/>
      <c r="R131" s="242"/>
      <c r="S131" s="242"/>
      <c r="T131" s="243"/>
      <c r="AT131" s="244" t="s">
        <v>173</v>
      </c>
      <c r="AU131" s="244" t="s">
        <v>83</v>
      </c>
      <c r="AV131" s="11" t="s">
        <v>83</v>
      </c>
      <c r="AW131" s="11" t="s">
        <v>6</v>
      </c>
      <c r="AX131" s="11" t="s">
        <v>24</v>
      </c>
      <c r="AY131" s="244" t="s">
        <v>163</v>
      </c>
    </row>
    <row r="132" s="1" customFormat="1" ht="38.25" customHeight="1">
      <c r="B132" s="46"/>
      <c r="C132" s="221" t="s">
        <v>291</v>
      </c>
      <c r="D132" s="221" t="s">
        <v>166</v>
      </c>
      <c r="E132" s="222" t="s">
        <v>287</v>
      </c>
      <c r="F132" s="223" t="s">
        <v>288</v>
      </c>
      <c r="G132" s="224" t="s">
        <v>273</v>
      </c>
      <c r="H132" s="225">
        <v>623.80499999999995</v>
      </c>
      <c r="I132" s="226"/>
      <c r="J132" s="227">
        <f>ROUND(I132*H132,2)</f>
        <v>0</v>
      </c>
      <c r="K132" s="223" t="s">
        <v>232</v>
      </c>
      <c r="L132" s="72"/>
      <c r="M132" s="228" t="s">
        <v>22</v>
      </c>
      <c r="N132" s="229" t="s">
        <v>45</v>
      </c>
      <c r="O132" s="47"/>
      <c r="P132" s="230">
        <f>O132*H132</f>
        <v>0</v>
      </c>
      <c r="Q132" s="230">
        <v>0</v>
      </c>
      <c r="R132" s="230">
        <f>Q132*H132</f>
        <v>0</v>
      </c>
      <c r="S132" s="230">
        <v>0</v>
      </c>
      <c r="T132" s="231">
        <f>S132*H132</f>
        <v>0</v>
      </c>
      <c r="AR132" s="24" t="s">
        <v>183</v>
      </c>
      <c r="AT132" s="24" t="s">
        <v>166</v>
      </c>
      <c r="AU132" s="24" t="s">
        <v>83</v>
      </c>
      <c r="AY132" s="24" t="s">
        <v>163</v>
      </c>
      <c r="BE132" s="232">
        <f>IF(N132="základní",J132,0)</f>
        <v>0</v>
      </c>
      <c r="BF132" s="232">
        <f>IF(N132="snížená",J132,0)</f>
        <v>0</v>
      </c>
      <c r="BG132" s="232">
        <f>IF(N132="zákl. přenesená",J132,0)</f>
        <v>0</v>
      </c>
      <c r="BH132" s="232">
        <f>IF(N132="sníž. přenesená",J132,0)</f>
        <v>0</v>
      </c>
      <c r="BI132" s="232">
        <f>IF(N132="nulová",J132,0)</f>
        <v>0</v>
      </c>
      <c r="BJ132" s="24" t="s">
        <v>24</v>
      </c>
      <c r="BK132" s="232">
        <f>ROUND(I132*H132,2)</f>
        <v>0</v>
      </c>
      <c r="BL132" s="24" t="s">
        <v>183</v>
      </c>
      <c r="BM132" s="24" t="s">
        <v>292</v>
      </c>
    </row>
    <row r="133" s="1" customFormat="1">
      <c r="B133" s="46"/>
      <c r="C133" s="74"/>
      <c r="D133" s="235" t="s">
        <v>234</v>
      </c>
      <c r="E133" s="74"/>
      <c r="F133" s="259" t="s">
        <v>281</v>
      </c>
      <c r="G133" s="74"/>
      <c r="H133" s="74"/>
      <c r="I133" s="191"/>
      <c r="J133" s="74"/>
      <c r="K133" s="74"/>
      <c r="L133" s="72"/>
      <c r="M133" s="260"/>
      <c r="N133" s="47"/>
      <c r="O133" s="47"/>
      <c r="P133" s="47"/>
      <c r="Q133" s="47"/>
      <c r="R133" s="47"/>
      <c r="S133" s="47"/>
      <c r="T133" s="95"/>
      <c r="AT133" s="24" t="s">
        <v>234</v>
      </c>
      <c r="AU133" s="24" t="s">
        <v>83</v>
      </c>
    </row>
    <row r="134" s="12" customFormat="1">
      <c r="B134" s="245"/>
      <c r="C134" s="246"/>
      <c r="D134" s="235" t="s">
        <v>173</v>
      </c>
      <c r="E134" s="247" t="s">
        <v>22</v>
      </c>
      <c r="F134" s="248" t="s">
        <v>276</v>
      </c>
      <c r="G134" s="246"/>
      <c r="H134" s="247" t="s">
        <v>22</v>
      </c>
      <c r="I134" s="249"/>
      <c r="J134" s="246"/>
      <c r="K134" s="246"/>
      <c r="L134" s="250"/>
      <c r="M134" s="251"/>
      <c r="N134" s="252"/>
      <c r="O134" s="252"/>
      <c r="P134" s="252"/>
      <c r="Q134" s="252"/>
      <c r="R134" s="252"/>
      <c r="S134" s="252"/>
      <c r="T134" s="253"/>
      <c r="AT134" s="254" t="s">
        <v>173</v>
      </c>
      <c r="AU134" s="254" t="s">
        <v>83</v>
      </c>
      <c r="AV134" s="12" t="s">
        <v>24</v>
      </c>
      <c r="AW134" s="12" t="s">
        <v>37</v>
      </c>
      <c r="AX134" s="12" t="s">
        <v>74</v>
      </c>
      <c r="AY134" s="254" t="s">
        <v>163</v>
      </c>
    </row>
    <row r="135" s="11" customFormat="1">
      <c r="B135" s="233"/>
      <c r="C135" s="234"/>
      <c r="D135" s="235" t="s">
        <v>173</v>
      </c>
      <c r="E135" s="236" t="s">
        <v>22</v>
      </c>
      <c r="F135" s="237" t="s">
        <v>277</v>
      </c>
      <c r="G135" s="234"/>
      <c r="H135" s="238">
        <v>1247.6099999999999</v>
      </c>
      <c r="I135" s="239"/>
      <c r="J135" s="234"/>
      <c r="K135" s="234"/>
      <c r="L135" s="240"/>
      <c r="M135" s="241"/>
      <c r="N135" s="242"/>
      <c r="O135" s="242"/>
      <c r="P135" s="242"/>
      <c r="Q135" s="242"/>
      <c r="R135" s="242"/>
      <c r="S135" s="242"/>
      <c r="T135" s="243"/>
      <c r="AT135" s="244" t="s">
        <v>173</v>
      </c>
      <c r="AU135" s="244" t="s">
        <v>83</v>
      </c>
      <c r="AV135" s="11" t="s">
        <v>83</v>
      </c>
      <c r="AW135" s="11" t="s">
        <v>37</v>
      </c>
      <c r="AX135" s="11" t="s">
        <v>24</v>
      </c>
      <c r="AY135" s="244" t="s">
        <v>163</v>
      </c>
    </row>
    <row r="136" s="11" customFormat="1">
      <c r="B136" s="233"/>
      <c r="C136" s="234"/>
      <c r="D136" s="235" t="s">
        <v>173</v>
      </c>
      <c r="E136" s="234"/>
      <c r="F136" s="237" t="s">
        <v>293</v>
      </c>
      <c r="G136" s="234"/>
      <c r="H136" s="238">
        <v>623.80499999999995</v>
      </c>
      <c r="I136" s="239"/>
      <c r="J136" s="234"/>
      <c r="K136" s="234"/>
      <c r="L136" s="240"/>
      <c r="M136" s="241"/>
      <c r="N136" s="242"/>
      <c r="O136" s="242"/>
      <c r="P136" s="242"/>
      <c r="Q136" s="242"/>
      <c r="R136" s="242"/>
      <c r="S136" s="242"/>
      <c r="T136" s="243"/>
      <c r="AT136" s="244" t="s">
        <v>173</v>
      </c>
      <c r="AU136" s="244" t="s">
        <v>83</v>
      </c>
      <c r="AV136" s="11" t="s">
        <v>83</v>
      </c>
      <c r="AW136" s="11" t="s">
        <v>6</v>
      </c>
      <c r="AX136" s="11" t="s">
        <v>24</v>
      </c>
      <c r="AY136" s="244" t="s">
        <v>163</v>
      </c>
    </row>
    <row r="137" s="1" customFormat="1" ht="38.25" customHeight="1">
      <c r="B137" s="46"/>
      <c r="C137" s="221" t="s">
        <v>294</v>
      </c>
      <c r="D137" s="221" t="s">
        <v>166</v>
      </c>
      <c r="E137" s="222" t="s">
        <v>295</v>
      </c>
      <c r="F137" s="223" t="s">
        <v>296</v>
      </c>
      <c r="G137" s="224" t="s">
        <v>273</v>
      </c>
      <c r="H137" s="225">
        <v>2495.2199999999998</v>
      </c>
      <c r="I137" s="226"/>
      <c r="J137" s="227">
        <f>ROUND(I137*H137,2)</f>
        <v>0</v>
      </c>
      <c r="K137" s="223" t="s">
        <v>232</v>
      </c>
      <c r="L137" s="72"/>
      <c r="M137" s="228" t="s">
        <v>22</v>
      </c>
      <c r="N137" s="229" t="s">
        <v>45</v>
      </c>
      <c r="O137" s="47"/>
      <c r="P137" s="230">
        <f>O137*H137</f>
        <v>0</v>
      </c>
      <c r="Q137" s="230">
        <v>0</v>
      </c>
      <c r="R137" s="230">
        <f>Q137*H137</f>
        <v>0</v>
      </c>
      <c r="S137" s="230">
        <v>0</v>
      </c>
      <c r="T137" s="231">
        <f>S137*H137</f>
        <v>0</v>
      </c>
      <c r="AR137" s="24" t="s">
        <v>183</v>
      </c>
      <c r="AT137" s="24" t="s">
        <v>166</v>
      </c>
      <c r="AU137" s="24" t="s">
        <v>83</v>
      </c>
      <c r="AY137" s="24" t="s">
        <v>163</v>
      </c>
      <c r="BE137" s="232">
        <f>IF(N137="základní",J137,0)</f>
        <v>0</v>
      </c>
      <c r="BF137" s="232">
        <f>IF(N137="snížená",J137,0)</f>
        <v>0</v>
      </c>
      <c r="BG137" s="232">
        <f>IF(N137="zákl. přenesená",J137,0)</f>
        <v>0</v>
      </c>
      <c r="BH137" s="232">
        <f>IF(N137="sníž. přenesená",J137,0)</f>
        <v>0</v>
      </c>
      <c r="BI137" s="232">
        <f>IF(N137="nulová",J137,0)</f>
        <v>0</v>
      </c>
      <c r="BJ137" s="24" t="s">
        <v>24</v>
      </c>
      <c r="BK137" s="232">
        <f>ROUND(I137*H137,2)</f>
        <v>0</v>
      </c>
      <c r="BL137" s="24" t="s">
        <v>183</v>
      </c>
      <c r="BM137" s="24" t="s">
        <v>297</v>
      </c>
    </row>
    <row r="138" s="1" customFormat="1">
      <c r="B138" s="46"/>
      <c r="C138" s="74"/>
      <c r="D138" s="235" t="s">
        <v>234</v>
      </c>
      <c r="E138" s="74"/>
      <c r="F138" s="259" t="s">
        <v>298</v>
      </c>
      <c r="G138" s="74"/>
      <c r="H138" s="74"/>
      <c r="I138" s="191"/>
      <c r="J138" s="74"/>
      <c r="K138" s="74"/>
      <c r="L138" s="72"/>
      <c r="M138" s="260"/>
      <c r="N138" s="47"/>
      <c r="O138" s="47"/>
      <c r="P138" s="47"/>
      <c r="Q138" s="47"/>
      <c r="R138" s="47"/>
      <c r="S138" s="47"/>
      <c r="T138" s="95"/>
      <c r="AT138" s="24" t="s">
        <v>234</v>
      </c>
      <c r="AU138" s="24" t="s">
        <v>83</v>
      </c>
    </row>
    <row r="139" s="12" customFormat="1">
      <c r="B139" s="245"/>
      <c r="C139" s="246"/>
      <c r="D139" s="235" t="s">
        <v>173</v>
      </c>
      <c r="E139" s="247" t="s">
        <v>22</v>
      </c>
      <c r="F139" s="248" t="s">
        <v>299</v>
      </c>
      <c r="G139" s="246"/>
      <c r="H139" s="247" t="s">
        <v>22</v>
      </c>
      <c r="I139" s="249"/>
      <c r="J139" s="246"/>
      <c r="K139" s="246"/>
      <c r="L139" s="250"/>
      <c r="M139" s="251"/>
      <c r="N139" s="252"/>
      <c r="O139" s="252"/>
      <c r="P139" s="252"/>
      <c r="Q139" s="252"/>
      <c r="R139" s="252"/>
      <c r="S139" s="252"/>
      <c r="T139" s="253"/>
      <c r="AT139" s="254" t="s">
        <v>173</v>
      </c>
      <c r="AU139" s="254" t="s">
        <v>83</v>
      </c>
      <c r="AV139" s="12" t="s">
        <v>24</v>
      </c>
      <c r="AW139" s="12" t="s">
        <v>37</v>
      </c>
      <c r="AX139" s="12" t="s">
        <v>74</v>
      </c>
      <c r="AY139" s="254" t="s">
        <v>163</v>
      </c>
    </row>
    <row r="140" s="11" customFormat="1">
      <c r="B140" s="233"/>
      <c r="C140" s="234"/>
      <c r="D140" s="235" t="s">
        <v>173</v>
      </c>
      <c r="E140" s="236" t="s">
        <v>22</v>
      </c>
      <c r="F140" s="237" t="s">
        <v>300</v>
      </c>
      <c r="G140" s="234"/>
      <c r="H140" s="238">
        <v>1247.6099999999999</v>
      </c>
      <c r="I140" s="239"/>
      <c r="J140" s="234"/>
      <c r="K140" s="234"/>
      <c r="L140" s="240"/>
      <c r="M140" s="241"/>
      <c r="N140" s="242"/>
      <c r="O140" s="242"/>
      <c r="P140" s="242"/>
      <c r="Q140" s="242"/>
      <c r="R140" s="242"/>
      <c r="S140" s="242"/>
      <c r="T140" s="243"/>
      <c r="AT140" s="244" t="s">
        <v>173</v>
      </c>
      <c r="AU140" s="244" t="s">
        <v>83</v>
      </c>
      <c r="AV140" s="11" t="s">
        <v>83</v>
      </c>
      <c r="AW140" s="11" t="s">
        <v>37</v>
      </c>
      <c r="AX140" s="11" t="s">
        <v>74</v>
      </c>
      <c r="AY140" s="244" t="s">
        <v>163</v>
      </c>
    </row>
    <row r="141" s="11" customFormat="1">
      <c r="B141" s="233"/>
      <c r="C141" s="234"/>
      <c r="D141" s="235" t="s">
        <v>173</v>
      </c>
      <c r="E141" s="236" t="s">
        <v>22</v>
      </c>
      <c r="F141" s="237" t="s">
        <v>301</v>
      </c>
      <c r="G141" s="234"/>
      <c r="H141" s="238">
        <v>1247.6099999999999</v>
      </c>
      <c r="I141" s="239"/>
      <c r="J141" s="234"/>
      <c r="K141" s="234"/>
      <c r="L141" s="240"/>
      <c r="M141" s="241"/>
      <c r="N141" s="242"/>
      <c r="O141" s="242"/>
      <c r="P141" s="242"/>
      <c r="Q141" s="242"/>
      <c r="R141" s="242"/>
      <c r="S141" s="242"/>
      <c r="T141" s="243"/>
      <c r="AT141" s="244" t="s">
        <v>173</v>
      </c>
      <c r="AU141" s="244" t="s">
        <v>83</v>
      </c>
      <c r="AV141" s="11" t="s">
        <v>83</v>
      </c>
      <c r="AW141" s="11" t="s">
        <v>37</v>
      </c>
      <c r="AX141" s="11" t="s">
        <v>74</v>
      </c>
      <c r="AY141" s="244" t="s">
        <v>163</v>
      </c>
    </row>
    <row r="142" s="13" customFormat="1">
      <c r="B142" s="261"/>
      <c r="C142" s="262"/>
      <c r="D142" s="235" t="s">
        <v>173</v>
      </c>
      <c r="E142" s="263" t="s">
        <v>22</v>
      </c>
      <c r="F142" s="264" t="s">
        <v>266</v>
      </c>
      <c r="G142" s="262"/>
      <c r="H142" s="265">
        <v>2495.2199999999998</v>
      </c>
      <c r="I142" s="266"/>
      <c r="J142" s="262"/>
      <c r="K142" s="262"/>
      <c r="L142" s="267"/>
      <c r="M142" s="268"/>
      <c r="N142" s="269"/>
      <c r="O142" s="269"/>
      <c r="P142" s="269"/>
      <c r="Q142" s="269"/>
      <c r="R142" s="269"/>
      <c r="S142" s="269"/>
      <c r="T142" s="270"/>
      <c r="AT142" s="271" t="s">
        <v>173</v>
      </c>
      <c r="AU142" s="271" t="s">
        <v>83</v>
      </c>
      <c r="AV142" s="13" t="s">
        <v>183</v>
      </c>
      <c r="AW142" s="13" t="s">
        <v>37</v>
      </c>
      <c r="AX142" s="13" t="s">
        <v>24</v>
      </c>
      <c r="AY142" s="271" t="s">
        <v>163</v>
      </c>
    </row>
    <row r="143" s="1" customFormat="1" ht="38.25" customHeight="1">
      <c r="B143" s="46"/>
      <c r="C143" s="221" t="s">
        <v>10</v>
      </c>
      <c r="D143" s="221" t="s">
        <v>166</v>
      </c>
      <c r="E143" s="222" t="s">
        <v>302</v>
      </c>
      <c r="F143" s="223" t="s">
        <v>303</v>
      </c>
      <c r="G143" s="224" t="s">
        <v>273</v>
      </c>
      <c r="H143" s="225">
        <v>2894.4000000000001</v>
      </c>
      <c r="I143" s="226"/>
      <c r="J143" s="227">
        <f>ROUND(I143*H143,2)</f>
        <v>0</v>
      </c>
      <c r="K143" s="223" t="s">
        <v>232</v>
      </c>
      <c r="L143" s="72"/>
      <c r="M143" s="228" t="s">
        <v>22</v>
      </c>
      <c r="N143" s="229" t="s">
        <v>45</v>
      </c>
      <c r="O143" s="47"/>
      <c r="P143" s="230">
        <f>O143*H143</f>
        <v>0</v>
      </c>
      <c r="Q143" s="230">
        <v>0</v>
      </c>
      <c r="R143" s="230">
        <f>Q143*H143</f>
        <v>0</v>
      </c>
      <c r="S143" s="230">
        <v>0</v>
      </c>
      <c r="T143" s="231">
        <f>S143*H143</f>
        <v>0</v>
      </c>
      <c r="AR143" s="24" t="s">
        <v>183</v>
      </c>
      <c r="AT143" s="24" t="s">
        <v>166</v>
      </c>
      <c r="AU143" s="24" t="s">
        <v>83</v>
      </c>
      <c r="AY143" s="24" t="s">
        <v>163</v>
      </c>
      <c r="BE143" s="232">
        <f>IF(N143="základní",J143,0)</f>
        <v>0</v>
      </c>
      <c r="BF143" s="232">
        <f>IF(N143="snížená",J143,0)</f>
        <v>0</v>
      </c>
      <c r="BG143" s="232">
        <f>IF(N143="zákl. přenesená",J143,0)</f>
        <v>0</v>
      </c>
      <c r="BH143" s="232">
        <f>IF(N143="sníž. přenesená",J143,0)</f>
        <v>0</v>
      </c>
      <c r="BI143" s="232">
        <f>IF(N143="nulová",J143,0)</f>
        <v>0</v>
      </c>
      <c r="BJ143" s="24" t="s">
        <v>24</v>
      </c>
      <c r="BK143" s="232">
        <f>ROUND(I143*H143,2)</f>
        <v>0</v>
      </c>
      <c r="BL143" s="24" t="s">
        <v>183</v>
      </c>
      <c r="BM143" s="24" t="s">
        <v>304</v>
      </c>
    </row>
    <row r="144" s="1" customFormat="1">
      <c r="B144" s="46"/>
      <c r="C144" s="74"/>
      <c r="D144" s="235" t="s">
        <v>234</v>
      </c>
      <c r="E144" s="74"/>
      <c r="F144" s="259" t="s">
        <v>298</v>
      </c>
      <c r="G144" s="74"/>
      <c r="H144" s="74"/>
      <c r="I144" s="191"/>
      <c r="J144" s="74"/>
      <c r="K144" s="74"/>
      <c r="L144" s="72"/>
      <c r="M144" s="260"/>
      <c r="N144" s="47"/>
      <c r="O144" s="47"/>
      <c r="P144" s="47"/>
      <c r="Q144" s="47"/>
      <c r="R144" s="47"/>
      <c r="S144" s="47"/>
      <c r="T144" s="95"/>
      <c r="AT144" s="24" t="s">
        <v>234</v>
      </c>
      <c r="AU144" s="24" t="s">
        <v>83</v>
      </c>
    </row>
    <row r="145" s="11" customFormat="1">
      <c r="B145" s="233"/>
      <c r="C145" s="234"/>
      <c r="D145" s="235" t="s">
        <v>173</v>
      </c>
      <c r="E145" s="236" t="s">
        <v>22</v>
      </c>
      <c r="F145" s="237" t="s">
        <v>305</v>
      </c>
      <c r="G145" s="234"/>
      <c r="H145" s="238">
        <v>2894.4000000000001</v>
      </c>
      <c r="I145" s="239"/>
      <c r="J145" s="234"/>
      <c r="K145" s="234"/>
      <c r="L145" s="240"/>
      <c r="M145" s="241"/>
      <c r="N145" s="242"/>
      <c r="O145" s="242"/>
      <c r="P145" s="242"/>
      <c r="Q145" s="242"/>
      <c r="R145" s="242"/>
      <c r="S145" s="242"/>
      <c r="T145" s="243"/>
      <c r="AT145" s="244" t="s">
        <v>173</v>
      </c>
      <c r="AU145" s="244" t="s">
        <v>83</v>
      </c>
      <c r="AV145" s="11" t="s">
        <v>83</v>
      </c>
      <c r="AW145" s="11" t="s">
        <v>37</v>
      </c>
      <c r="AX145" s="11" t="s">
        <v>24</v>
      </c>
      <c r="AY145" s="244" t="s">
        <v>163</v>
      </c>
    </row>
    <row r="146" s="1" customFormat="1" ht="51" customHeight="1">
      <c r="B146" s="46"/>
      <c r="C146" s="221" t="s">
        <v>306</v>
      </c>
      <c r="D146" s="221" t="s">
        <v>166</v>
      </c>
      <c r="E146" s="222" t="s">
        <v>307</v>
      </c>
      <c r="F146" s="223" t="s">
        <v>308</v>
      </c>
      <c r="G146" s="224" t="s">
        <v>273</v>
      </c>
      <c r="H146" s="225">
        <v>28944</v>
      </c>
      <c r="I146" s="226"/>
      <c r="J146" s="227">
        <f>ROUND(I146*H146,2)</f>
        <v>0</v>
      </c>
      <c r="K146" s="223" t="s">
        <v>232</v>
      </c>
      <c r="L146" s="72"/>
      <c r="M146" s="228" t="s">
        <v>22</v>
      </c>
      <c r="N146" s="229" t="s">
        <v>45</v>
      </c>
      <c r="O146" s="47"/>
      <c r="P146" s="230">
        <f>O146*H146</f>
        <v>0</v>
      </c>
      <c r="Q146" s="230">
        <v>0</v>
      </c>
      <c r="R146" s="230">
        <f>Q146*H146</f>
        <v>0</v>
      </c>
      <c r="S146" s="230">
        <v>0</v>
      </c>
      <c r="T146" s="231">
        <f>S146*H146</f>
        <v>0</v>
      </c>
      <c r="AR146" s="24" t="s">
        <v>183</v>
      </c>
      <c r="AT146" s="24" t="s">
        <v>166</v>
      </c>
      <c r="AU146" s="24" t="s">
        <v>83</v>
      </c>
      <c r="AY146" s="24" t="s">
        <v>163</v>
      </c>
      <c r="BE146" s="232">
        <f>IF(N146="základní",J146,0)</f>
        <v>0</v>
      </c>
      <c r="BF146" s="232">
        <f>IF(N146="snížená",J146,0)</f>
        <v>0</v>
      </c>
      <c r="BG146" s="232">
        <f>IF(N146="zákl. přenesená",J146,0)</f>
        <v>0</v>
      </c>
      <c r="BH146" s="232">
        <f>IF(N146="sníž. přenesená",J146,0)</f>
        <v>0</v>
      </c>
      <c r="BI146" s="232">
        <f>IF(N146="nulová",J146,0)</f>
        <v>0</v>
      </c>
      <c r="BJ146" s="24" t="s">
        <v>24</v>
      </c>
      <c r="BK146" s="232">
        <f>ROUND(I146*H146,2)</f>
        <v>0</v>
      </c>
      <c r="BL146" s="24" t="s">
        <v>183</v>
      </c>
      <c r="BM146" s="24" t="s">
        <v>309</v>
      </c>
    </row>
    <row r="147" s="1" customFormat="1">
      <c r="B147" s="46"/>
      <c r="C147" s="74"/>
      <c r="D147" s="235" t="s">
        <v>234</v>
      </c>
      <c r="E147" s="74"/>
      <c r="F147" s="259" t="s">
        <v>298</v>
      </c>
      <c r="G147" s="74"/>
      <c r="H147" s="74"/>
      <c r="I147" s="191"/>
      <c r="J147" s="74"/>
      <c r="K147" s="74"/>
      <c r="L147" s="72"/>
      <c r="M147" s="260"/>
      <c r="N147" s="47"/>
      <c r="O147" s="47"/>
      <c r="P147" s="47"/>
      <c r="Q147" s="47"/>
      <c r="R147" s="47"/>
      <c r="S147" s="47"/>
      <c r="T147" s="95"/>
      <c r="AT147" s="24" t="s">
        <v>234</v>
      </c>
      <c r="AU147" s="24" t="s">
        <v>83</v>
      </c>
    </row>
    <row r="148" s="11" customFormat="1">
      <c r="B148" s="233"/>
      <c r="C148" s="234"/>
      <c r="D148" s="235" t="s">
        <v>173</v>
      </c>
      <c r="E148" s="236" t="s">
        <v>22</v>
      </c>
      <c r="F148" s="237" t="s">
        <v>305</v>
      </c>
      <c r="G148" s="234"/>
      <c r="H148" s="238">
        <v>2894.4000000000001</v>
      </c>
      <c r="I148" s="239"/>
      <c r="J148" s="234"/>
      <c r="K148" s="234"/>
      <c r="L148" s="240"/>
      <c r="M148" s="241"/>
      <c r="N148" s="242"/>
      <c r="O148" s="242"/>
      <c r="P148" s="242"/>
      <c r="Q148" s="242"/>
      <c r="R148" s="242"/>
      <c r="S148" s="242"/>
      <c r="T148" s="243"/>
      <c r="AT148" s="244" t="s">
        <v>173</v>
      </c>
      <c r="AU148" s="244" t="s">
        <v>83</v>
      </c>
      <c r="AV148" s="11" t="s">
        <v>83</v>
      </c>
      <c r="AW148" s="11" t="s">
        <v>37</v>
      </c>
      <c r="AX148" s="11" t="s">
        <v>24</v>
      </c>
      <c r="AY148" s="244" t="s">
        <v>163</v>
      </c>
    </row>
    <row r="149" s="11" customFormat="1">
      <c r="B149" s="233"/>
      <c r="C149" s="234"/>
      <c r="D149" s="235" t="s">
        <v>173</v>
      </c>
      <c r="E149" s="234"/>
      <c r="F149" s="237" t="s">
        <v>310</v>
      </c>
      <c r="G149" s="234"/>
      <c r="H149" s="238">
        <v>28944</v>
      </c>
      <c r="I149" s="239"/>
      <c r="J149" s="234"/>
      <c r="K149" s="234"/>
      <c r="L149" s="240"/>
      <c r="M149" s="241"/>
      <c r="N149" s="242"/>
      <c r="O149" s="242"/>
      <c r="P149" s="242"/>
      <c r="Q149" s="242"/>
      <c r="R149" s="242"/>
      <c r="S149" s="242"/>
      <c r="T149" s="243"/>
      <c r="AT149" s="244" t="s">
        <v>173</v>
      </c>
      <c r="AU149" s="244" t="s">
        <v>83</v>
      </c>
      <c r="AV149" s="11" t="s">
        <v>83</v>
      </c>
      <c r="AW149" s="11" t="s">
        <v>6</v>
      </c>
      <c r="AX149" s="11" t="s">
        <v>24</v>
      </c>
      <c r="AY149" s="244" t="s">
        <v>163</v>
      </c>
    </row>
    <row r="150" s="1" customFormat="1" ht="38.25" customHeight="1">
      <c r="B150" s="46"/>
      <c r="C150" s="221" t="s">
        <v>311</v>
      </c>
      <c r="D150" s="221" t="s">
        <v>166</v>
      </c>
      <c r="E150" s="222" t="s">
        <v>312</v>
      </c>
      <c r="F150" s="223" t="s">
        <v>313</v>
      </c>
      <c r="G150" s="224" t="s">
        <v>273</v>
      </c>
      <c r="H150" s="225">
        <v>1247.6099999999999</v>
      </c>
      <c r="I150" s="226"/>
      <c r="J150" s="227">
        <f>ROUND(I150*H150,2)</f>
        <v>0</v>
      </c>
      <c r="K150" s="223" t="s">
        <v>232</v>
      </c>
      <c r="L150" s="72"/>
      <c r="M150" s="228" t="s">
        <v>22</v>
      </c>
      <c r="N150" s="229" t="s">
        <v>45</v>
      </c>
      <c r="O150" s="47"/>
      <c r="P150" s="230">
        <f>O150*H150</f>
        <v>0</v>
      </c>
      <c r="Q150" s="230">
        <v>0</v>
      </c>
      <c r="R150" s="230">
        <f>Q150*H150</f>
        <v>0</v>
      </c>
      <c r="S150" s="230">
        <v>0</v>
      </c>
      <c r="T150" s="231">
        <f>S150*H150</f>
        <v>0</v>
      </c>
      <c r="AR150" s="24" t="s">
        <v>183</v>
      </c>
      <c r="AT150" s="24" t="s">
        <v>166</v>
      </c>
      <c r="AU150" s="24" t="s">
        <v>83</v>
      </c>
      <c r="AY150" s="24" t="s">
        <v>163</v>
      </c>
      <c r="BE150" s="232">
        <f>IF(N150="základní",J150,0)</f>
        <v>0</v>
      </c>
      <c r="BF150" s="232">
        <f>IF(N150="snížená",J150,0)</f>
        <v>0</v>
      </c>
      <c r="BG150" s="232">
        <f>IF(N150="zákl. přenesená",J150,0)</f>
        <v>0</v>
      </c>
      <c r="BH150" s="232">
        <f>IF(N150="sníž. přenesená",J150,0)</f>
        <v>0</v>
      </c>
      <c r="BI150" s="232">
        <f>IF(N150="nulová",J150,0)</f>
        <v>0</v>
      </c>
      <c r="BJ150" s="24" t="s">
        <v>24</v>
      </c>
      <c r="BK150" s="232">
        <f>ROUND(I150*H150,2)</f>
        <v>0</v>
      </c>
      <c r="BL150" s="24" t="s">
        <v>183</v>
      </c>
      <c r="BM150" s="24" t="s">
        <v>314</v>
      </c>
    </row>
    <row r="151" s="1" customFormat="1">
      <c r="B151" s="46"/>
      <c r="C151" s="74"/>
      <c r="D151" s="235" t="s">
        <v>234</v>
      </c>
      <c r="E151" s="74"/>
      <c r="F151" s="259" t="s">
        <v>315</v>
      </c>
      <c r="G151" s="74"/>
      <c r="H151" s="74"/>
      <c r="I151" s="191"/>
      <c r="J151" s="74"/>
      <c r="K151" s="74"/>
      <c r="L151" s="72"/>
      <c r="M151" s="260"/>
      <c r="N151" s="47"/>
      <c r="O151" s="47"/>
      <c r="P151" s="47"/>
      <c r="Q151" s="47"/>
      <c r="R151" s="47"/>
      <c r="S151" s="47"/>
      <c r="T151" s="95"/>
      <c r="AT151" s="24" t="s">
        <v>234</v>
      </c>
      <c r="AU151" s="24" t="s">
        <v>83</v>
      </c>
    </row>
    <row r="152" s="12" customFormat="1">
      <c r="B152" s="245"/>
      <c r="C152" s="246"/>
      <c r="D152" s="235" t="s">
        <v>173</v>
      </c>
      <c r="E152" s="247" t="s">
        <v>22</v>
      </c>
      <c r="F152" s="248" t="s">
        <v>299</v>
      </c>
      <c r="G152" s="246"/>
      <c r="H152" s="247" t="s">
        <v>22</v>
      </c>
      <c r="I152" s="249"/>
      <c r="J152" s="246"/>
      <c r="K152" s="246"/>
      <c r="L152" s="250"/>
      <c r="M152" s="251"/>
      <c r="N152" s="252"/>
      <c r="O152" s="252"/>
      <c r="P152" s="252"/>
      <c r="Q152" s="252"/>
      <c r="R152" s="252"/>
      <c r="S152" s="252"/>
      <c r="T152" s="253"/>
      <c r="AT152" s="254" t="s">
        <v>173</v>
      </c>
      <c r="AU152" s="254" t="s">
        <v>83</v>
      </c>
      <c r="AV152" s="12" t="s">
        <v>24</v>
      </c>
      <c r="AW152" s="12" t="s">
        <v>37</v>
      </c>
      <c r="AX152" s="12" t="s">
        <v>74</v>
      </c>
      <c r="AY152" s="254" t="s">
        <v>163</v>
      </c>
    </row>
    <row r="153" s="11" customFormat="1">
      <c r="B153" s="233"/>
      <c r="C153" s="234"/>
      <c r="D153" s="235" t="s">
        <v>173</v>
      </c>
      <c r="E153" s="236" t="s">
        <v>22</v>
      </c>
      <c r="F153" s="237" t="s">
        <v>316</v>
      </c>
      <c r="G153" s="234"/>
      <c r="H153" s="238">
        <v>1247.6099999999999</v>
      </c>
      <c r="I153" s="239"/>
      <c r="J153" s="234"/>
      <c r="K153" s="234"/>
      <c r="L153" s="240"/>
      <c r="M153" s="241"/>
      <c r="N153" s="242"/>
      <c r="O153" s="242"/>
      <c r="P153" s="242"/>
      <c r="Q153" s="242"/>
      <c r="R153" s="242"/>
      <c r="S153" s="242"/>
      <c r="T153" s="243"/>
      <c r="AT153" s="244" t="s">
        <v>173</v>
      </c>
      <c r="AU153" s="244" t="s">
        <v>83</v>
      </c>
      <c r="AV153" s="11" t="s">
        <v>83</v>
      </c>
      <c r="AW153" s="11" t="s">
        <v>37</v>
      </c>
      <c r="AX153" s="11" t="s">
        <v>24</v>
      </c>
      <c r="AY153" s="244" t="s">
        <v>163</v>
      </c>
    </row>
    <row r="154" s="1" customFormat="1" ht="16.5" customHeight="1">
      <c r="B154" s="46"/>
      <c r="C154" s="221" t="s">
        <v>317</v>
      </c>
      <c r="D154" s="221" t="s">
        <v>166</v>
      </c>
      <c r="E154" s="222" t="s">
        <v>318</v>
      </c>
      <c r="F154" s="223" t="s">
        <v>319</v>
      </c>
      <c r="G154" s="224" t="s">
        <v>273</v>
      </c>
      <c r="H154" s="225">
        <v>4142.0100000000002</v>
      </c>
      <c r="I154" s="226"/>
      <c r="J154" s="227">
        <f>ROUND(I154*H154,2)</f>
        <v>0</v>
      </c>
      <c r="K154" s="223" t="s">
        <v>232</v>
      </c>
      <c r="L154" s="72"/>
      <c r="M154" s="228" t="s">
        <v>22</v>
      </c>
      <c r="N154" s="229" t="s">
        <v>45</v>
      </c>
      <c r="O154" s="47"/>
      <c r="P154" s="230">
        <f>O154*H154</f>
        <v>0</v>
      </c>
      <c r="Q154" s="230">
        <v>0</v>
      </c>
      <c r="R154" s="230">
        <f>Q154*H154</f>
        <v>0</v>
      </c>
      <c r="S154" s="230">
        <v>0</v>
      </c>
      <c r="T154" s="231">
        <f>S154*H154</f>
        <v>0</v>
      </c>
      <c r="AR154" s="24" t="s">
        <v>183</v>
      </c>
      <c r="AT154" s="24" t="s">
        <v>166</v>
      </c>
      <c r="AU154" s="24" t="s">
        <v>83</v>
      </c>
      <c r="AY154" s="24" t="s">
        <v>163</v>
      </c>
      <c r="BE154" s="232">
        <f>IF(N154="základní",J154,0)</f>
        <v>0</v>
      </c>
      <c r="BF154" s="232">
        <f>IF(N154="snížená",J154,0)</f>
        <v>0</v>
      </c>
      <c r="BG154" s="232">
        <f>IF(N154="zákl. přenesená",J154,0)</f>
        <v>0</v>
      </c>
      <c r="BH154" s="232">
        <f>IF(N154="sníž. přenesená",J154,0)</f>
        <v>0</v>
      </c>
      <c r="BI154" s="232">
        <f>IF(N154="nulová",J154,0)</f>
        <v>0</v>
      </c>
      <c r="BJ154" s="24" t="s">
        <v>24</v>
      </c>
      <c r="BK154" s="232">
        <f>ROUND(I154*H154,2)</f>
        <v>0</v>
      </c>
      <c r="BL154" s="24" t="s">
        <v>183</v>
      </c>
      <c r="BM154" s="24" t="s">
        <v>320</v>
      </c>
    </row>
    <row r="155" s="1" customFormat="1">
      <c r="B155" s="46"/>
      <c r="C155" s="74"/>
      <c r="D155" s="235" t="s">
        <v>234</v>
      </c>
      <c r="E155" s="74"/>
      <c r="F155" s="259" t="s">
        <v>321</v>
      </c>
      <c r="G155" s="74"/>
      <c r="H155" s="74"/>
      <c r="I155" s="191"/>
      <c r="J155" s="74"/>
      <c r="K155" s="74"/>
      <c r="L155" s="72"/>
      <c r="M155" s="260"/>
      <c r="N155" s="47"/>
      <c r="O155" s="47"/>
      <c r="P155" s="47"/>
      <c r="Q155" s="47"/>
      <c r="R155" s="47"/>
      <c r="S155" s="47"/>
      <c r="T155" s="95"/>
      <c r="AT155" s="24" t="s">
        <v>234</v>
      </c>
      <c r="AU155" s="24" t="s">
        <v>83</v>
      </c>
    </row>
    <row r="156" s="11" customFormat="1">
      <c r="B156" s="233"/>
      <c r="C156" s="234"/>
      <c r="D156" s="235" t="s">
        <v>173</v>
      </c>
      <c r="E156" s="236" t="s">
        <v>22</v>
      </c>
      <c r="F156" s="237" t="s">
        <v>322</v>
      </c>
      <c r="G156" s="234"/>
      <c r="H156" s="238">
        <v>1247.6099999999999</v>
      </c>
      <c r="I156" s="239"/>
      <c r="J156" s="234"/>
      <c r="K156" s="234"/>
      <c r="L156" s="240"/>
      <c r="M156" s="241"/>
      <c r="N156" s="242"/>
      <c r="O156" s="242"/>
      <c r="P156" s="242"/>
      <c r="Q156" s="242"/>
      <c r="R156" s="242"/>
      <c r="S156" s="242"/>
      <c r="T156" s="243"/>
      <c r="AT156" s="244" t="s">
        <v>173</v>
      </c>
      <c r="AU156" s="244" t="s">
        <v>83</v>
      </c>
      <c r="AV156" s="11" t="s">
        <v>83</v>
      </c>
      <c r="AW156" s="11" t="s">
        <v>37</v>
      </c>
      <c r="AX156" s="11" t="s">
        <v>74</v>
      </c>
      <c r="AY156" s="244" t="s">
        <v>163</v>
      </c>
    </row>
    <row r="157" s="11" customFormat="1">
      <c r="B157" s="233"/>
      <c r="C157" s="234"/>
      <c r="D157" s="235" t="s">
        <v>173</v>
      </c>
      <c r="E157" s="236" t="s">
        <v>22</v>
      </c>
      <c r="F157" s="237" t="s">
        <v>323</v>
      </c>
      <c r="G157" s="234"/>
      <c r="H157" s="238">
        <v>2894.4000000000001</v>
      </c>
      <c r="I157" s="239"/>
      <c r="J157" s="234"/>
      <c r="K157" s="234"/>
      <c r="L157" s="240"/>
      <c r="M157" s="241"/>
      <c r="N157" s="242"/>
      <c r="O157" s="242"/>
      <c r="P157" s="242"/>
      <c r="Q157" s="242"/>
      <c r="R157" s="242"/>
      <c r="S157" s="242"/>
      <c r="T157" s="243"/>
      <c r="AT157" s="244" t="s">
        <v>173</v>
      </c>
      <c r="AU157" s="244" t="s">
        <v>83</v>
      </c>
      <c r="AV157" s="11" t="s">
        <v>83</v>
      </c>
      <c r="AW157" s="11" t="s">
        <v>37</v>
      </c>
      <c r="AX157" s="11" t="s">
        <v>74</v>
      </c>
      <c r="AY157" s="244" t="s">
        <v>163</v>
      </c>
    </row>
    <row r="158" s="13" customFormat="1">
      <c r="B158" s="261"/>
      <c r="C158" s="262"/>
      <c r="D158" s="235" t="s">
        <v>173</v>
      </c>
      <c r="E158" s="263" t="s">
        <v>22</v>
      </c>
      <c r="F158" s="264" t="s">
        <v>266</v>
      </c>
      <c r="G158" s="262"/>
      <c r="H158" s="265">
        <v>4142.0100000000002</v>
      </c>
      <c r="I158" s="266"/>
      <c r="J158" s="262"/>
      <c r="K158" s="262"/>
      <c r="L158" s="267"/>
      <c r="M158" s="268"/>
      <c r="N158" s="269"/>
      <c r="O158" s="269"/>
      <c r="P158" s="269"/>
      <c r="Q158" s="269"/>
      <c r="R158" s="269"/>
      <c r="S158" s="269"/>
      <c r="T158" s="270"/>
      <c r="AT158" s="271" t="s">
        <v>173</v>
      </c>
      <c r="AU158" s="271" t="s">
        <v>83</v>
      </c>
      <c r="AV158" s="13" t="s">
        <v>183</v>
      </c>
      <c r="AW158" s="13" t="s">
        <v>37</v>
      </c>
      <c r="AX158" s="13" t="s">
        <v>24</v>
      </c>
      <c r="AY158" s="271" t="s">
        <v>163</v>
      </c>
    </row>
    <row r="159" s="1" customFormat="1" ht="16.5" customHeight="1">
      <c r="B159" s="46"/>
      <c r="C159" s="221" t="s">
        <v>324</v>
      </c>
      <c r="D159" s="221" t="s">
        <v>166</v>
      </c>
      <c r="E159" s="222" t="s">
        <v>325</v>
      </c>
      <c r="F159" s="223" t="s">
        <v>326</v>
      </c>
      <c r="G159" s="224" t="s">
        <v>327</v>
      </c>
      <c r="H159" s="225">
        <v>5209.9200000000001</v>
      </c>
      <c r="I159" s="226"/>
      <c r="J159" s="227">
        <f>ROUND(I159*H159,2)</f>
        <v>0</v>
      </c>
      <c r="K159" s="223" t="s">
        <v>232</v>
      </c>
      <c r="L159" s="72"/>
      <c r="M159" s="228" t="s">
        <v>22</v>
      </c>
      <c r="N159" s="229" t="s">
        <v>45</v>
      </c>
      <c r="O159" s="47"/>
      <c r="P159" s="230">
        <f>O159*H159</f>
        <v>0</v>
      </c>
      <c r="Q159" s="230">
        <v>0</v>
      </c>
      <c r="R159" s="230">
        <f>Q159*H159</f>
        <v>0</v>
      </c>
      <c r="S159" s="230">
        <v>0</v>
      </c>
      <c r="T159" s="231">
        <f>S159*H159</f>
        <v>0</v>
      </c>
      <c r="AR159" s="24" t="s">
        <v>183</v>
      </c>
      <c r="AT159" s="24" t="s">
        <v>166</v>
      </c>
      <c r="AU159" s="24" t="s">
        <v>83</v>
      </c>
      <c r="AY159" s="24" t="s">
        <v>163</v>
      </c>
      <c r="BE159" s="232">
        <f>IF(N159="základní",J159,0)</f>
        <v>0</v>
      </c>
      <c r="BF159" s="232">
        <f>IF(N159="snížená",J159,0)</f>
        <v>0</v>
      </c>
      <c r="BG159" s="232">
        <f>IF(N159="zákl. přenesená",J159,0)</f>
        <v>0</v>
      </c>
      <c r="BH159" s="232">
        <f>IF(N159="sníž. přenesená",J159,0)</f>
        <v>0</v>
      </c>
      <c r="BI159" s="232">
        <f>IF(N159="nulová",J159,0)</f>
        <v>0</v>
      </c>
      <c r="BJ159" s="24" t="s">
        <v>24</v>
      </c>
      <c r="BK159" s="232">
        <f>ROUND(I159*H159,2)</f>
        <v>0</v>
      </c>
      <c r="BL159" s="24" t="s">
        <v>183</v>
      </c>
      <c r="BM159" s="24" t="s">
        <v>328</v>
      </c>
    </row>
    <row r="160" s="1" customFormat="1">
      <c r="B160" s="46"/>
      <c r="C160" s="74"/>
      <c r="D160" s="235" t="s">
        <v>234</v>
      </c>
      <c r="E160" s="74"/>
      <c r="F160" s="259" t="s">
        <v>321</v>
      </c>
      <c r="G160" s="74"/>
      <c r="H160" s="74"/>
      <c r="I160" s="191"/>
      <c r="J160" s="74"/>
      <c r="K160" s="74"/>
      <c r="L160" s="72"/>
      <c r="M160" s="260"/>
      <c r="N160" s="47"/>
      <c r="O160" s="47"/>
      <c r="P160" s="47"/>
      <c r="Q160" s="47"/>
      <c r="R160" s="47"/>
      <c r="S160" s="47"/>
      <c r="T160" s="95"/>
      <c r="AT160" s="24" t="s">
        <v>234</v>
      </c>
      <c r="AU160" s="24" t="s">
        <v>83</v>
      </c>
    </row>
    <row r="161" s="11" customFormat="1">
      <c r="B161" s="233"/>
      <c r="C161" s="234"/>
      <c r="D161" s="235" t="s">
        <v>173</v>
      </c>
      <c r="E161" s="236" t="s">
        <v>22</v>
      </c>
      <c r="F161" s="237" t="s">
        <v>305</v>
      </c>
      <c r="G161" s="234"/>
      <c r="H161" s="238">
        <v>2894.4000000000001</v>
      </c>
      <c r="I161" s="239"/>
      <c r="J161" s="234"/>
      <c r="K161" s="234"/>
      <c r="L161" s="240"/>
      <c r="M161" s="241"/>
      <c r="N161" s="242"/>
      <c r="O161" s="242"/>
      <c r="P161" s="242"/>
      <c r="Q161" s="242"/>
      <c r="R161" s="242"/>
      <c r="S161" s="242"/>
      <c r="T161" s="243"/>
      <c r="AT161" s="244" t="s">
        <v>173</v>
      </c>
      <c r="AU161" s="244" t="s">
        <v>83</v>
      </c>
      <c r="AV161" s="11" t="s">
        <v>83</v>
      </c>
      <c r="AW161" s="11" t="s">
        <v>37</v>
      </c>
      <c r="AX161" s="11" t="s">
        <v>24</v>
      </c>
      <c r="AY161" s="244" t="s">
        <v>163</v>
      </c>
    </row>
    <row r="162" s="11" customFormat="1">
      <c r="B162" s="233"/>
      <c r="C162" s="234"/>
      <c r="D162" s="235" t="s">
        <v>173</v>
      </c>
      <c r="E162" s="234"/>
      <c r="F162" s="237" t="s">
        <v>329</v>
      </c>
      <c r="G162" s="234"/>
      <c r="H162" s="238">
        <v>5209.9200000000001</v>
      </c>
      <c r="I162" s="239"/>
      <c r="J162" s="234"/>
      <c r="K162" s="234"/>
      <c r="L162" s="240"/>
      <c r="M162" s="241"/>
      <c r="N162" s="242"/>
      <c r="O162" s="242"/>
      <c r="P162" s="242"/>
      <c r="Q162" s="242"/>
      <c r="R162" s="242"/>
      <c r="S162" s="242"/>
      <c r="T162" s="243"/>
      <c r="AT162" s="244" t="s">
        <v>173</v>
      </c>
      <c r="AU162" s="244" t="s">
        <v>83</v>
      </c>
      <c r="AV162" s="11" t="s">
        <v>83</v>
      </c>
      <c r="AW162" s="11" t="s">
        <v>6</v>
      </c>
      <c r="AX162" s="11" t="s">
        <v>24</v>
      </c>
      <c r="AY162" s="244" t="s">
        <v>163</v>
      </c>
    </row>
    <row r="163" s="1" customFormat="1" ht="25.5" customHeight="1">
      <c r="B163" s="46"/>
      <c r="C163" s="221" t="s">
        <v>330</v>
      </c>
      <c r="D163" s="221" t="s">
        <v>166</v>
      </c>
      <c r="E163" s="222" t="s">
        <v>331</v>
      </c>
      <c r="F163" s="223" t="s">
        <v>332</v>
      </c>
      <c r="G163" s="224" t="s">
        <v>231</v>
      </c>
      <c r="H163" s="225">
        <v>11882</v>
      </c>
      <c r="I163" s="226"/>
      <c r="J163" s="227">
        <f>ROUND(I163*H163,2)</f>
        <v>0</v>
      </c>
      <c r="K163" s="223" t="s">
        <v>232</v>
      </c>
      <c r="L163" s="72"/>
      <c r="M163" s="228" t="s">
        <v>22</v>
      </c>
      <c r="N163" s="229" t="s">
        <v>45</v>
      </c>
      <c r="O163" s="47"/>
      <c r="P163" s="230">
        <f>O163*H163</f>
        <v>0</v>
      </c>
      <c r="Q163" s="230">
        <v>0</v>
      </c>
      <c r="R163" s="230">
        <f>Q163*H163</f>
        <v>0</v>
      </c>
      <c r="S163" s="230">
        <v>0</v>
      </c>
      <c r="T163" s="231">
        <f>S163*H163</f>
        <v>0</v>
      </c>
      <c r="AR163" s="24" t="s">
        <v>183</v>
      </c>
      <c r="AT163" s="24" t="s">
        <v>166</v>
      </c>
      <c r="AU163" s="24" t="s">
        <v>83</v>
      </c>
      <c r="AY163" s="24" t="s">
        <v>163</v>
      </c>
      <c r="BE163" s="232">
        <f>IF(N163="základní",J163,0)</f>
        <v>0</v>
      </c>
      <c r="BF163" s="232">
        <f>IF(N163="snížená",J163,0)</f>
        <v>0</v>
      </c>
      <c r="BG163" s="232">
        <f>IF(N163="zákl. přenesená",J163,0)</f>
        <v>0</v>
      </c>
      <c r="BH163" s="232">
        <f>IF(N163="sníž. přenesená",J163,0)</f>
        <v>0</v>
      </c>
      <c r="BI163" s="232">
        <f>IF(N163="nulová",J163,0)</f>
        <v>0</v>
      </c>
      <c r="BJ163" s="24" t="s">
        <v>24</v>
      </c>
      <c r="BK163" s="232">
        <f>ROUND(I163*H163,2)</f>
        <v>0</v>
      </c>
      <c r="BL163" s="24" t="s">
        <v>183</v>
      </c>
      <c r="BM163" s="24" t="s">
        <v>333</v>
      </c>
    </row>
    <row r="164" s="1" customFormat="1">
      <c r="B164" s="46"/>
      <c r="C164" s="74"/>
      <c r="D164" s="235" t="s">
        <v>234</v>
      </c>
      <c r="E164" s="74"/>
      <c r="F164" s="259" t="s">
        <v>334</v>
      </c>
      <c r="G164" s="74"/>
      <c r="H164" s="74"/>
      <c r="I164" s="191"/>
      <c r="J164" s="74"/>
      <c r="K164" s="74"/>
      <c r="L164" s="72"/>
      <c r="M164" s="260"/>
      <c r="N164" s="47"/>
      <c r="O164" s="47"/>
      <c r="P164" s="47"/>
      <c r="Q164" s="47"/>
      <c r="R164" s="47"/>
      <c r="S164" s="47"/>
      <c r="T164" s="95"/>
      <c r="AT164" s="24" t="s">
        <v>234</v>
      </c>
      <c r="AU164" s="24" t="s">
        <v>83</v>
      </c>
    </row>
    <row r="165" s="11" customFormat="1">
      <c r="B165" s="233"/>
      <c r="C165" s="234"/>
      <c r="D165" s="235" t="s">
        <v>173</v>
      </c>
      <c r="E165" s="236" t="s">
        <v>22</v>
      </c>
      <c r="F165" s="237" t="s">
        <v>335</v>
      </c>
      <c r="G165" s="234"/>
      <c r="H165" s="238">
        <v>11882</v>
      </c>
      <c r="I165" s="239"/>
      <c r="J165" s="234"/>
      <c r="K165" s="234"/>
      <c r="L165" s="240"/>
      <c r="M165" s="241"/>
      <c r="N165" s="242"/>
      <c r="O165" s="242"/>
      <c r="P165" s="242"/>
      <c r="Q165" s="242"/>
      <c r="R165" s="242"/>
      <c r="S165" s="242"/>
      <c r="T165" s="243"/>
      <c r="AT165" s="244" t="s">
        <v>173</v>
      </c>
      <c r="AU165" s="244" t="s">
        <v>83</v>
      </c>
      <c r="AV165" s="11" t="s">
        <v>83</v>
      </c>
      <c r="AW165" s="11" t="s">
        <v>37</v>
      </c>
      <c r="AX165" s="11" t="s">
        <v>24</v>
      </c>
      <c r="AY165" s="244" t="s">
        <v>163</v>
      </c>
    </row>
    <row r="166" s="10" customFormat="1" ht="29.88" customHeight="1">
      <c r="B166" s="205"/>
      <c r="C166" s="206"/>
      <c r="D166" s="207" t="s">
        <v>73</v>
      </c>
      <c r="E166" s="219" t="s">
        <v>162</v>
      </c>
      <c r="F166" s="219" t="s">
        <v>336</v>
      </c>
      <c r="G166" s="206"/>
      <c r="H166" s="206"/>
      <c r="I166" s="209"/>
      <c r="J166" s="220">
        <f>BK166</f>
        <v>0</v>
      </c>
      <c r="K166" s="206"/>
      <c r="L166" s="211"/>
      <c r="M166" s="212"/>
      <c r="N166" s="213"/>
      <c r="O166" s="213"/>
      <c r="P166" s="214">
        <f>SUM(P167:P242)</f>
        <v>0</v>
      </c>
      <c r="Q166" s="213"/>
      <c r="R166" s="214">
        <f>SUM(R167:R242)</f>
        <v>275.35719999999998</v>
      </c>
      <c r="S166" s="213"/>
      <c r="T166" s="215">
        <f>SUM(T167:T242)</f>
        <v>0</v>
      </c>
      <c r="AR166" s="216" t="s">
        <v>24</v>
      </c>
      <c r="AT166" s="217" t="s">
        <v>73</v>
      </c>
      <c r="AU166" s="217" t="s">
        <v>24</v>
      </c>
      <c r="AY166" s="216" t="s">
        <v>163</v>
      </c>
      <c r="BK166" s="218">
        <f>SUM(BK167:BK242)</f>
        <v>0</v>
      </c>
    </row>
    <row r="167" s="1" customFormat="1" ht="51" customHeight="1">
      <c r="B167" s="46"/>
      <c r="C167" s="221" t="s">
        <v>9</v>
      </c>
      <c r="D167" s="221" t="s">
        <v>166</v>
      </c>
      <c r="E167" s="222" t="s">
        <v>337</v>
      </c>
      <c r="F167" s="223" t="s">
        <v>338</v>
      </c>
      <c r="G167" s="224" t="s">
        <v>231</v>
      </c>
      <c r="H167" s="225">
        <v>4159.75</v>
      </c>
      <c r="I167" s="226"/>
      <c r="J167" s="227">
        <f>ROUND(I167*H167,2)</f>
        <v>0</v>
      </c>
      <c r="K167" s="223" t="s">
        <v>232</v>
      </c>
      <c r="L167" s="72"/>
      <c r="M167" s="228" t="s">
        <v>22</v>
      </c>
      <c r="N167" s="229" t="s">
        <v>45</v>
      </c>
      <c r="O167" s="47"/>
      <c r="P167" s="230">
        <f>O167*H167</f>
        <v>0</v>
      </c>
      <c r="Q167" s="230">
        <v>0</v>
      </c>
      <c r="R167" s="230">
        <f>Q167*H167</f>
        <v>0</v>
      </c>
      <c r="S167" s="230">
        <v>0</v>
      </c>
      <c r="T167" s="231">
        <f>S167*H167</f>
        <v>0</v>
      </c>
      <c r="AR167" s="24" t="s">
        <v>183</v>
      </c>
      <c r="AT167" s="24" t="s">
        <v>166</v>
      </c>
      <c r="AU167" s="24" t="s">
        <v>83</v>
      </c>
      <c r="AY167" s="24" t="s">
        <v>163</v>
      </c>
      <c r="BE167" s="232">
        <f>IF(N167="základní",J167,0)</f>
        <v>0</v>
      </c>
      <c r="BF167" s="232">
        <f>IF(N167="snížená",J167,0)</f>
        <v>0</v>
      </c>
      <c r="BG167" s="232">
        <f>IF(N167="zákl. přenesená",J167,0)</f>
        <v>0</v>
      </c>
      <c r="BH167" s="232">
        <f>IF(N167="sníž. přenesená",J167,0)</f>
        <v>0</v>
      </c>
      <c r="BI167" s="232">
        <f>IF(N167="nulová",J167,0)</f>
        <v>0</v>
      </c>
      <c r="BJ167" s="24" t="s">
        <v>24</v>
      </c>
      <c r="BK167" s="232">
        <f>ROUND(I167*H167,2)</f>
        <v>0</v>
      </c>
      <c r="BL167" s="24" t="s">
        <v>183</v>
      </c>
      <c r="BM167" s="24" t="s">
        <v>339</v>
      </c>
    </row>
    <row r="168" s="1" customFormat="1">
      <c r="B168" s="46"/>
      <c r="C168" s="74"/>
      <c r="D168" s="235" t="s">
        <v>234</v>
      </c>
      <c r="E168" s="74"/>
      <c r="F168" s="259" t="s">
        <v>340</v>
      </c>
      <c r="G168" s="74"/>
      <c r="H168" s="74"/>
      <c r="I168" s="191"/>
      <c r="J168" s="74"/>
      <c r="K168" s="74"/>
      <c r="L168" s="72"/>
      <c r="M168" s="260"/>
      <c r="N168" s="47"/>
      <c r="O168" s="47"/>
      <c r="P168" s="47"/>
      <c r="Q168" s="47"/>
      <c r="R168" s="47"/>
      <c r="S168" s="47"/>
      <c r="T168" s="95"/>
      <c r="AT168" s="24" t="s">
        <v>234</v>
      </c>
      <c r="AU168" s="24" t="s">
        <v>83</v>
      </c>
    </row>
    <row r="169" s="12" customFormat="1">
      <c r="B169" s="245"/>
      <c r="C169" s="246"/>
      <c r="D169" s="235" t="s">
        <v>173</v>
      </c>
      <c r="E169" s="247" t="s">
        <v>22</v>
      </c>
      <c r="F169" s="248" t="s">
        <v>341</v>
      </c>
      <c r="G169" s="246"/>
      <c r="H169" s="247" t="s">
        <v>22</v>
      </c>
      <c r="I169" s="249"/>
      <c r="J169" s="246"/>
      <c r="K169" s="246"/>
      <c r="L169" s="250"/>
      <c r="M169" s="251"/>
      <c r="N169" s="252"/>
      <c r="O169" s="252"/>
      <c r="P169" s="252"/>
      <c r="Q169" s="252"/>
      <c r="R169" s="252"/>
      <c r="S169" s="252"/>
      <c r="T169" s="253"/>
      <c r="AT169" s="254" t="s">
        <v>173</v>
      </c>
      <c r="AU169" s="254" t="s">
        <v>83</v>
      </c>
      <c r="AV169" s="12" t="s">
        <v>24</v>
      </c>
      <c r="AW169" s="12" t="s">
        <v>37</v>
      </c>
      <c r="AX169" s="12" t="s">
        <v>74</v>
      </c>
      <c r="AY169" s="254" t="s">
        <v>163</v>
      </c>
    </row>
    <row r="170" s="11" customFormat="1">
      <c r="B170" s="233"/>
      <c r="C170" s="234"/>
      <c r="D170" s="235" t="s">
        <v>173</v>
      </c>
      <c r="E170" s="236" t="s">
        <v>22</v>
      </c>
      <c r="F170" s="237" t="s">
        <v>342</v>
      </c>
      <c r="G170" s="234"/>
      <c r="H170" s="238">
        <v>4159.75</v>
      </c>
      <c r="I170" s="239"/>
      <c r="J170" s="234"/>
      <c r="K170" s="234"/>
      <c r="L170" s="240"/>
      <c r="M170" s="241"/>
      <c r="N170" s="242"/>
      <c r="O170" s="242"/>
      <c r="P170" s="242"/>
      <c r="Q170" s="242"/>
      <c r="R170" s="242"/>
      <c r="S170" s="242"/>
      <c r="T170" s="243"/>
      <c r="AT170" s="244" t="s">
        <v>173</v>
      </c>
      <c r="AU170" s="244" t="s">
        <v>83</v>
      </c>
      <c r="AV170" s="11" t="s">
        <v>83</v>
      </c>
      <c r="AW170" s="11" t="s">
        <v>37</v>
      </c>
      <c r="AX170" s="11" t="s">
        <v>24</v>
      </c>
      <c r="AY170" s="244" t="s">
        <v>163</v>
      </c>
    </row>
    <row r="171" s="1" customFormat="1" ht="16.5" customHeight="1">
      <c r="B171" s="46"/>
      <c r="C171" s="272" t="s">
        <v>343</v>
      </c>
      <c r="D171" s="272" t="s">
        <v>344</v>
      </c>
      <c r="E171" s="273" t="s">
        <v>345</v>
      </c>
      <c r="F171" s="274" t="s">
        <v>346</v>
      </c>
      <c r="G171" s="275" t="s">
        <v>327</v>
      </c>
      <c r="H171" s="276">
        <v>67.388000000000005</v>
      </c>
      <c r="I171" s="277"/>
      <c r="J171" s="278">
        <f>ROUND(I171*H171,2)</f>
        <v>0</v>
      </c>
      <c r="K171" s="274" t="s">
        <v>232</v>
      </c>
      <c r="L171" s="279"/>
      <c r="M171" s="280" t="s">
        <v>22</v>
      </c>
      <c r="N171" s="281" t="s">
        <v>45</v>
      </c>
      <c r="O171" s="47"/>
      <c r="P171" s="230">
        <f>O171*H171</f>
        <v>0</v>
      </c>
      <c r="Q171" s="230">
        <v>1</v>
      </c>
      <c r="R171" s="230">
        <f>Q171*H171</f>
        <v>67.388000000000005</v>
      </c>
      <c r="S171" s="230">
        <v>0</v>
      </c>
      <c r="T171" s="231">
        <f>S171*H171</f>
        <v>0</v>
      </c>
      <c r="AR171" s="24" t="s">
        <v>204</v>
      </c>
      <c r="AT171" s="24" t="s">
        <v>344</v>
      </c>
      <c r="AU171" s="24" t="s">
        <v>83</v>
      </c>
      <c r="AY171" s="24" t="s">
        <v>163</v>
      </c>
      <c r="BE171" s="232">
        <f>IF(N171="základní",J171,0)</f>
        <v>0</v>
      </c>
      <c r="BF171" s="232">
        <f>IF(N171="snížená",J171,0)</f>
        <v>0</v>
      </c>
      <c r="BG171" s="232">
        <f>IF(N171="zákl. přenesená",J171,0)</f>
        <v>0</v>
      </c>
      <c r="BH171" s="232">
        <f>IF(N171="sníž. přenesená",J171,0)</f>
        <v>0</v>
      </c>
      <c r="BI171" s="232">
        <f>IF(N171="nulová",J171,0)</f>
        <v>0</v>
      </c>
      <c r="BJ171" s="24" t="s">
        <v>24</v>
      </c>
      <c r="BK171" s="232">
        <f>ROUND(I171*H171,2)</f>
        <v>0</v>
      </c>
      <c r="BL171" s="24" t="s">
        <v>183</v>
      </c>
      <c r="BM171" s="24" t="s">
        <v>347</v>
      </c>
    </row>
    <row r="172" s="11" customFormat="1">
      <c r="B172" s="233"/>
      <c r="C172" s="234"/>
      <c r="D172" s="235" t="s">
        <v>173</v>
      </c>
      <c r="E172" s="236" t="s">
        <v>22</v>
      </c>
      <c r="F172" s="237" t="s">
        <v>348</v>
      </c>
      <c r="G172" s="234"/>
      <c r="H172" s="238">
        <v>67.388000000000005</v>
      </c>
      <c r="I172" s="239"/>
      <c r="J172" s="234"/>
      <c r="K172" s="234"/>
      <c r="L172" s="240"/>
      <c r="M172" s="241"/>
      <c r="N172" s="242"/>
      <c r="O172" s="242"/>
      <c r="P172" s="242"/>
      <c r="Q172" s="242"/>
      <c r="R172" s="242"/>
      <c r="S172" s="242"/>
      <c r="T172" s="243"/>
      <c r="AT172" s="244" t="s">
        <v>173</v>
      </c>
      <c r="AU172" s="244" t="s">
        <v>83</v>
      </c>
      <c r="AV172" s="11" t="s">
        <v>83</v>
      </c>
      <c r="AW172" s="11" t="s">
        <v>37</v>
      </c>
      <c r="AX172" s="11" t="s">
        <v>24</v>
      </c>
      <c r="AY172" s="244" t="s">
        <v>163</v>
      </c>
    </row>
    <row r="173" s="1" customFormat="1" ht="25.5" customHeight="1">
      <c r="B173" s="46"/>
      <c r="C173" s="221" t="s">
        <v>349</v>
      </c>
      <c r="D173" s="221" t="s">
        <v>166</v>
      </c>
      <c r="E173" s="222" t="s">
        <v>350</v>
      </c>
      <c r="F173" s="223" t="s">
        <v>351</v>
      </c>
      <c r="G173" s="224" t="s">
        <v>231</v>
      </c>
      <c r="H173" s="225">
        <v>290.39999999999998</v>
      </c>
      <c r="I173" s="226"/>
      <c r="J173" s="227">
        <f>ROUND(I173*H173,2)</f>
        <v>0</v>
      </c>
      <c r="K173" s="223" t="s">
        <v>232</v>
      </c>
      <c r="L173" s="72"/>
      <c r="M173" s="228" t="s">
        <v>22</v>
      </c>
      <c r="N173" s="229" t="s">
        <v>45</v>
      </c>
      <c r="O173" s="47"/>
      <c r="P173" s="230">
        <f>O173*H173</f>
        <v>0</v>
      </c>
      <c r="Q173" s="230">
        <v>0</v>
      </c>
      <c r="R173" s="230">
        <f>Q173*H173</f>
        <v>0</v>
      </c>
      <c r="S173" s="230">
        <v>0</v>
      </c>
      <c r="T173" s="231">
        <f>S173*H173</f>
        <v>0</v>
      </c>
      <c r="AR173" s="24" t="s">
        <v>183</v>
      </c>
      <c r="AT173" s="24" t="s">
        <v>166</v>
      </c>
      <c r="AU173" s="24" t="s">
        <v>83</v>
      </c>
      <c r="AY173" s="24" t="s">
        <v>163</v>
      </c>
      <c r="BE173" s="232">
        <f>IF(N173="základní",J173,0)</f>
        <v>0</v>
      </c>
      <c r="BF173" s="232">
        <f>IF(N173="snížená",J173,0)</f>
        <v>0</v>
      </c>
      <c r="BG173" s="232">
        <f>IF(N173="zákl. přenesená",J173,0)</f>
        <v>0</v>
      </c>
      <c r="BH173" s="232">
        <f>IF(N173="sníž. přenesená",J173,0)</f>
        <v>0</v>
      </c>
      <c r="BI173" s="232">
        <f>IF(N173="nulová",J173,0)</f>
        <v>0</v>
      </c>
      <c r="BJ173" s="24" t="s">
        <v>24</v>
      </c>
      <c r="BK173" s="232">
        <f>ROUND(I173*H173,2)</f>
        <v>0</v>
      </c>
      <c r="BL173" s="24" t="s">
        <v>183</v>
      </c>
      <c r="BM173" s="24" t="s">
        <v>352</v>
      </c>
    </row>
    <row r="174" s="12" customFormat="1">
      <c r="B174" s="245"/>
      <c r="C174" s="246"/>
      <c r="D174" s="235" t="s">
        <v>173</v>
      </c>
      <c r="E174" s="247" t="s">
        <v>22</v>
      </c>
      <c r="F174" s="248" t="s">
        <v>353</v>
      </c>
      <c r="G174" s="246"/>
      <c r="H174" s="247" t="s">
        <v>22</v>
      </c>
      <c r="I174" s="249"/>
      <c r="J174" s="246"/>
      <c r="K174" s="246"/>
      <c r="L174" s="250"/>
      <c r="M174" s="251"/>
      <c r="N174" s="252"/>
      <c r="O174" s="252"/>
      <c r="P174" s="252"/>
      <c r="Q174" s="252"/>
      <c r="R174" s="252"/>
      <c r="S174" s="252"/>
      <c r="T174" s="253"/>
      <c r="AT174" s="254" t="s">
        <v>173</v>
      </c>
      <c r="AU174" s="254" t="s">
        <v>83</v>
      </c>
      <c r="AV174" s="12" t="s">
        <v>24</v>
      </c>
      <c r="AW174" s="12" t="s">
        <v>37</v>
      </c>
      <c r="AX174" s="12" t="s">
        <v>74</v>
      </c>
      <c r="AY174" s="254" t="s">
        <v>163</v>
      </c>
    </row>
    <row r="175" s="11" customFormat="1">
      <c r="B175" s="233"/>
      <c r="C175" s="234"/>
      <c r="D175" s="235" t="s">
        <v>173</v>
      </c>
      <c r="E175" s="236" t="s">
        <v>22</v>
      </c>
      <c r="F175" s="237" t="s">
        <v>354</v>
      </c>
      <c r="G175" s="234"/>
      <c r="H175" s="238">
        <v>264</v>
      </c>
      <c r="I175" s="239"/>
      <c r="J175" s="234"/>
      <c r="K175" s="234"/>
      <c r="L175" s="240"/>
      <c r="M175" s="241"/>
      <c r="N175" s="242"/>
      <c r="O175" s="242"/>
      <c r="P175" s="242"/>
      <c r="Q175" s="242"/>
      <c r="R175" s="242"/>
      <c r="S175" s="242"/>
      <c r="T175" s="243"/>
      <c r="AT175" s="244" t="s">
        <v>173</v>
      </c>
      <c r="AU175" s="244" t="s">
        <v>83</v>
      </c>
      <c r="AV175" s="11" t="s">
        <v>83</v>
      </c>
      <c r="AW175" s="11" t="s">
        <v>37</v>
      </c>
      <c r="AX175" s="11" t="s">
        <v>24</v>
      </c>
      <c r="AY175" s="244" t="s">
        <v>163</v>
      </c>
    </row>
    <row r="176" s="11" customFormat="1">
      <c r="B176" s="233"/>
      <c r="C176" s="234"/>
      <c r="D176" s="235" t="s">
        <v>173</v>
      </c>
      <c r="E176" s="234"/>
      <c r="F176" s="237" t="s">
        <v>355</v>
      </c>
      <c r="G176" s="234"/>
      <c r="H176" s="238">
        <v>290.39999999999998</v>
      </c>
      <c r="I176" s="239"/>
      <c r="J176" s="234"/>
      <c r="K176" s="234"/>
      <c r="L176" s="240"/>
      <c r="M176" s="241"/>
      <c r="N176" s="242"/>
      <c r="O176" s="242"/>
      <c r="P176" s="242"/>
      <c r="Q176" s="242"/>
      <c r="R176" s="242"/>
      <c r="S176" s="242"/>
      <c r="T176" s="243"/>
      <c r="AT176" s="244" t="s">
        <v>173</v>
      </c>
      <c r="AU176" s="244" t="s">
        <v>83</v>
      </c>
      <c r="AV176" s="11" t="s">
        <v>83</v>
      </c>
      <c r="AW176" s="11" t="s">
        <v>6</v>
      </c>
      <c r="AX176" s="11" t="s">
        <v>24</v>
      </c>
      <c r="AY176" s="244" t="s">
        <v>163</v>
      </c>
    </row>
    <row r="177" s="1" customFormat="1" ht="25.5" customHeight="1">
      <c r="B177" s="46"/>
      <c r="C177" s="221" t="s">
        <v>356</v>
      </c>
      <c r="D177" s="221" t="s">
        <v>166</v>
      </c>
      <c r="E177" s="222" t="s">
        <v>357</v>
      </c>
      <c r="F177" s="223" t="s">
        <v>358</v>
      </c>
      <c r="G177" s="224" t="s">
        <v>231</v>
      </c>
      <c r="H177" s="225">
        <v>12779.799999999999</v>
      </c>
      <c r="I177" s="226"/>
      <c r="J177" s="227">
        <f>ROUND(I177*H177,2)</f>
        <v>0</v>
      </c>
      <c r="K177" s="223" t="s">
        <v>232</v>
      </c>
      <c r="L177" s="72"/>
      <c r="M177" s="228" t="s">
        <v>22</v>
      </c>
      <c r="N177" s="229" t="s">
        <v>45</v>
      </c>
      <c r="O177" s="47"/>
      <c r="P177" s="230">
        <f>O177*H177</f>
        <v>0</v>
      </c>
      <c r="Q177" s="230">
        <v>0</v>
      </c>
      <c r="R177" s="230">
        <f>Q177*H177</f>
        <v>0</v>
      </c>
      <c r="S177" s="230">
        <v>0</v>
      </c>
      <c r="T177" s="231">
        <f>S177*H177</f>
        <v>0</v>
      </c>
      <c r="AR177" s="24" t="s">
        <v>183</v>
      </c>
      <c r="AT177" s="24" t="s">
        <v>166</v>
      </c>
      <c r="AU177" s="24" t="s">
        <v>83</v>
      </c>
      <c r="AY177" s="24" t="s">
        <v>163</v>
      </c>
      <c r="BE177" s="232">
        <f>IF(N177="základní",J177,0)</f>
        <v>0</v>
      </c>
      <c r="BF177" s="232">
        <f>IF(N177="snížená",J177,0)</f>
        <v>0</v>
      </c>
      <c r="BG177" s="232">
        <f>IF(N177="zákl. přenesená",J177,0)</f>
        <v>0</v>
      </c>
      <c r="BH177" s="232">
        <f>IF(N177="sníž. přenesená",J177,0)</f>
        <v>0</v>
      </c>
      <c r="BI177" s="232">
        <f>IF(N177="nulová",J177,0)</f>
        <v>0</v>
      </c>
      <c r="BJ177" s="24" t="s">
        <v>24</v>
      </c>
      <c r="BK177" s="232">
        <f>ROUND(I177*H177,2)</f>
        <v>0</v>
      </c>
      <c r="BL177" s="24" t="s">
        <v>183</v>
      </c>
      <c r="BM177" s="24" t="s">
        <v>359</v>
      </c>
    </row>
    <row r="178" s="12" customFormat="1">
      <c r="B178" s="245"/>
      <c r="C178" s="246"/>
      <c r="D178" s="235" t="s">
        <v>173</v>
      </c>
      <c r="E178" s="247" t="s">
        <v>22</v>
      </c>
      <c r="F178" s="248" t="s">
        <v>360</v>
      </c>
      <c r="G178" s="246"/>
      <c r="H178" s="247" t="s">
        <v>22</v>
      </c>
      <c r="I178" s="249"/>
      <c r="J178" s="246"/>
      <c r="K178" s="246"/>
      <c r="L178" s="250"/>
      <c r="M178" s="251"/>
      <c r="N178" s="252"/>
      <c r="O178" s="252"/>
      <c r="P178" s="252"/>
      <c r="Q178" s="252"/>
      <c r="R178" s="252"/>
      <c r="S178" s="252"/>
      <c r="T178" s="253"/>
      <c r="AT178" s="254" t="s">
        <v>173</v>
      </c>
      <c r="AU178" s="254" t="s">
        <v>83</v>
      </c>
      <c r="AV178" s="12" t="s">
        <v>24</v>
      </c>
      <c r="AW178" s="12" t="s">
        <v>37</v>
      </c>
      <c r="AX178" s="12" t="s">
        <v>74</v>
      </c>
      <c r="AY178" s="254" t="s">
        <v>163</v>
      </c>
    </row>
    <row r="179" s="12" customFormat="1">
      <c r="B179" s="245"/>
      <c r="C179" s="246"/>
      <c r="D179" s="235" t="s">
        <v>173</v>
      </c>
      <c r="E179" s="247" t="s">
        <v>22</v>
      </c>
      <c r="F179" s="248" t="s">
        <v>361</v>
      </c>
      <c r="G179" s="246"/>
      <c r="H179" s="247" t="s">
        <v>22</v>
      </c>
      <c r="I179" s="249"/>
      <c r="J179" s="246"/>
      <c r="K179" s="246"/>
      <c r="L179" s="250"/>
      <c r="M179" s="251"/>
      <c r="N179" s="252"/>
      <c r="O179" s="252"/>
      <c r="P179" s="252"/>
      <c r="Q179" s="252"/>
      <c r="R179" s="252"/>
      <c r="S179" s="252"/>
      <c r="T179" s="253"/>
      <c r="AT179" s="254" t="s">
        <v>173</v>
      </c>
      <c r="AU179" s="254" t="s">
        <v>83</v>
      </c>
      <c r="AV179" s="12" t="s">
        <v>24</v>
      </c>
      <c r="AW179" s="12" t="s">
        <v>37</v>
      </c>
      <c r="AX179" s="12" t="s">
        <v>74</v>
      </c>
      <c r="AY179" s="254" t="s">
        <v>163</v>
      </c>
    </row>
    <row r="180" s="11" customFormat="1">
      <c r="B180" s="233"/>
      <c r="C180" s="234"/>
      <c r="D180" s="235" t="s">
        <v>173</v>
      </c>
      <c r="E180" s="236" t="s">
        <v>22</v>
      </c>
      <c r="F180" s="237" t="s">
        <v>362</v>
      </c>
      <c r="G180" s="234"/>
      <c r="H180" s="238">
        <v>4416</v>
      </c>
      <c r="I180" s="239"/>
      <c r="J180" s="234"/>
      <c r="K180" s="234"/>
      <c r="L180" s="240"/>
      <c r="M180" s="241"/>
      <c r="N180" s="242"/>
      <c r="O180" s="242"/>
      <c r="P180" s="242"/>
      <c r="Q180" s="242"/>
      <c r="R180" s="242"/>
      <c r="S180" s="242"/>
      <c r="T180" s="243"/>
      <c r="AT180" s="244" t="s">
        <v>173</v>
      </c>
      <c r="AU180" s="244" t="s">
        <v>83</v>
      </c>
      <c r="AV180" s="11" t="s">
        <v>83</v>
      </c>
      <c r="AW180" s="11" t="s">
        <v>37</v>
      </c>
      <c r="AX180" s="11" t="s">
        <v>74</v>
      </c>
      <c r="AY180" s="244" t="s">
        <v>163</v>
      </c>
    </row>
    <row r="181" s="12" customFormat="1">
      <c r="B181" s="245"/>
      <c r="C181" s="246"/>
      <c r="D181" s="235" t="s">
        <v>173</v>
      </c>
      <c r="E181" s="247" t="s">
        <v>22</v>
      </c>
      <c r="F181" s="248" t="s">
        <v>363</v>
      </c>
      <c r="G181" s="246"/>
      <c r="H181" s="247" t="s">
        <v>22</v>
      </c>
      <c r="I181" s="249"/>
      <c r="J181" s="246"/>
      <c r="K181" s="246"/>
      <c r="L181" s="250"/>
      <c r="M181" s="251"/>
      <c r="N181" s="252"/>
      <c r="O181" s="252"/>
      <c r="P181" s="252"/>
      <c r="Q181" s="252"/>
      <c r="R181" s="252"/>
      <c r="S181" s="252"/>
      <c r="T181" s="253"/>
      <c r="AT181" s="254" t="s">
        <v>173</v>
      </c>
      <c r="AU181" s="254" t="s">
        <v>83</v>
      </c>
      <c r="AV181" s="12" t="s">
        <v>24</v>
      </c>
      <c r="AW181" s="12" t="s">
        <v>37</v>
      </c>
      <c r="AX181" s="12" t="s">
        <v>74</v>
      </c>
      <c r="AY181" s="254" t="s">
        <v>163</v>
      </c>
    </row>
    <row r="182" s="11" customFormat="1">
      <c r="B182" s="233"/>
      <c r="C182" s="234"/>
      <c r="D182" s="235" t="s">
        <v>173</v>
      </c>
      <c r="E182" s="236" t="s">
        <v>22</v>
      </c>
      <c r="F182" s="237" t="s">
        <v>364</v>
      </c>
      <c r="G182" s="234"/>
      <c r="H182" s="238">
        <v>7202</v>
      </c>
      <c r="I182" s="239"/>
      <c r="J182" s="234"/>
      <c r="K182" s="234"/>
      <c r="L182" s="240"/>
      <c r="M182" s="241"/>
      <c r="N182" s="242"/>
      <c r="O182" s="242"/>
      <c r="P182" s="242"/>
      <c r="Q182" s="242"/>
      <c r="R182" s="242"/>
      <c r="S182" s="242"/>
      <c r="T182" s="243"/>
      <c r="AT182" s="244" t="s">
        <v>173</v>
      </c>
      <c r="AU182" s="244" t="s">
        <v>83</v>
      </c>
      <c r="AV182" s="11" t="s">
        <v>83</v>
      </c>
      <c r="AW182" s="11" t="s">
        <v>37</v>
      </c>
      <c r="AX182" s="11" t="s">
        <v>74</v>
      </c>
      <c r="AY182" s="244" t="s">
        <v>163</v>
      </c>
    </row>
    <row r="183" s="13" customFormat="1">
      <c r="B183" s="261"/>
      <c r="C183" s="262"/>
      <c r="D183" s="235" t="s">
        <v>173</v>
      </c>
      <c r="E183" s="263" t="s">
        <v>22</v>
      </c>
      <c r="F183" s="264" t="s">
        <v>266</v>
      </c>
      <c r="G183" s="262"/>
      <c r="H183" s="265">
        <v>11618</v>
      </c>
      <c r="I183" s="266"/>
      <c r="J183" s="262"/>
      <c r="K183" s="262"/>
      <c r="L183" s="267"/>
      <c r="M183" s="268"/>
      <c r="N183" s="269"/>
      <c r="O183" s="269"/>
      <c r="P183" s="269"/>
      <c r="Q183" s="269"/>
      <c r="R183" s="269"/>
      <c r="S183" s="269"/>
      <c r="T183" s="270"/>
      <c r="AT183" s="271" t="s">
        <v>173</v>
      </c>
      <c r="AU183" s="271" t="s">
        <v>83</v>
      </c>
      <c r="AV183" s="13" t="s">
        <v>183</v>
      </c>
      <c r="AW183" s="13" t="s">
        <v>37</v>
      </c>
      <c r="AX183" s="13" t="s">
        <v>24</v>
      </c>
      <c r="AY183" s="271" t="s">
        <v>163</v>
      </c>
    </row>
    <row r="184" s="11" customFormat="1">
      <c r="B184" s="233"/>
      <c r="C184" s="234"/>
      <c r="D184" s="235" t="s">
        <v>173</v>
      </c>
      <c r="E184" s="234"/>
      <c r="F184" s="237" t="s">
        <v>365</v>
      </c>
      <c r="G184" s="234"/>
      <c r="H184" s="238">
        <v>12779.799999999999</v>
      </c>
      <c r="I184" s="239"/>
      <c r="J184" s="234"/>
      <c r="K184" s="234"/>
      <c r="L184" s="240"/>
      <c r="M184" s="241"/>
      <c r="N184" s="242"/>
      <c r="O184" s="242"/>
      <c r="P184" s="242"/>
      <c r="Q184" s="242"/>
      <c r="R184" s="242"/>
      <c r="S184" s="242"/>
      <c r="T184" s="243"/>
      <c r="AT184" s="244" t="s">
        <v>173</v>
      </c>
      <c r="AU184" s="244" t="s">
        <v>83</v>
      </c>
      <c r="AV184" s="11" t="s">
        <v>83</v>
      </c>
      <c r="AW184" s="11" t="s">
        <v>6</v>
      </c>
      <c r="AX184" s="11" t="s">
        <v>24</v>
      </c>
      <c r="AY184" s="244" t="s">
        <v>163</v>
      </c>
    </row>
    <row r="185" s="1" customFormat="1" ht="38.25" customHeight="1">
      <c r="B185" s="46"/>
      <c r="C185" s="221" t="s">
        <v>366</v>
      </c>
      <c r="D185" s="221" t="s">
        <v>166</v>
      </c>
      <c r="E185" s="222" t="s">
        <v>367</v>
      </c>
      <c r="F185" s="223" t="s">
        <v>368</v>
      </c>
      <c r="G185" s="224" t="s">
        <v>231</v>
      </c>
      <c r="H185" s="225">
        <v>11618</v>
      </c>
      <c r="I185" s="226"/>
      <c r="J185" s="227">
        <f>ROUND(I185*H185,2)</f>
        <v>0</v>
      </c>
      <c r="K185" s="223" t="s">
        <v>232</v>
      </c>
      <c r="L185" s="72"/>
      <c r="M185" s="228" t="s">
        <v>22</v>
      </c>
      <c r="N185" s="229" t="s">
        <v>45</v>
      </c>
      <c r="O185" s="47"/>
      <c r="P185" s="230">
        <f>O185*H185</f>
        <v>0</v>
      </c>
      <c r="Q185" s="230">
        <v>0</v>
      </c>
      <c r="R185" s="230">
        <f>Q185*H185</f>
        <v>0</v>
      </c>
      <c r="S185" s="230">
        <v>0</v>
      </c>
      <c r="T185" s="231">
        <f>S185*H185</f>
        <v>0</v>
      </c>
      <c r="AR185" s="24" t="s">
        <v>183</v>
      </c>
      <c r="AT185" s="24" t="s">
        <v>166</v>
      </c>
      <c r="AU185" s="24" t="s">
        <v>83</v>
      </c>
      <c r="AY185" s="24" t="s">
        <v>163</v>
      </c>
      <c r="BE185" s="232">
        <f>IF(N185="základní",J185,0)</f>
        <v>0</v>
      </c>
      <c r="BF185" s="232">
        <f>IF(N185="snížená",J185,0)</f>
        <v>0</v>
      </c>
      <c r="BG185" s="232">
        <f>IF(N185="zákl. přenesená",J185,0)</f>
        <v>0</v>
      </c>
      <c r="BH185" s="232">
        <f>IF(N185="sníž. přenesená",J185,0)</f>
        <v>0</v>
      </c>
      <c r="BI185" s="232">
        <f>IF(N185="nulová",J185,0)</f>
        <v>0</v>
      </c>
      <c r="BJ185" s="24" t="s">
        <v>24</v>
      </c>
      <c r="BK185" s="232">
        <f>ROUND(I185*H185,2)</f>
        <v>0</v>
      </c>
      <c r="BL185" s="24" t="s">
        <v>183</v>
      </c>
      <c r="BM185" s="24" t="s">
        <v>369</v>
      </c>
    </row>
    <row r="186" s="1" customFormat="1">
      <c r="B186" s="46"/>
      <c r="C186" s="74"/>
      <c r="D186" s="235" t="s">
        <v>234</v>
      </c>
      <c r="E186" s="74"/>
      <c r="F186" s="259" t="s">
        <v>370</v>
      </c>
      <c r="G186" s="74"/>
      <c r="H186" s="74"/>
      <c r="I186" s="191"/>
      <c r="J186" s="74"/>
      <c r="K186" s="74"/>
      <c r="L186" s="72"/>
      <c r="M186" s="260"/>
      <c r="N186" s="47"/>
      <c r="O186" s="47"/>
      <c r="P186" s="47"/>
      <c r="Q186" s="47"/>
      <c r="R186" s="47"/>
      <c r="S186" s="47"/>
      <c r="T186" s="95"/>
      <c r="AT186" s="24" t="s">
        <v>234</v>
      </c>
      <c r="AU186" s="24" t="s">
        <v>83</v>
      </c>
    </row>
    <row r="187" s="12" customFormat="1">
      <c r="B187" s="245"/>
      <c r="C187" s="246"/>
      <c r="D187" s="235" t="s">
        <v>173</v>
      </c>
      <c r="E187" s="247" t="s">
        <v>22</v>
      </c>
      <c r="F187" s="248" t="s">
        <v>361</v>
      </c>
      <c r="G187" s="246"/>
      <c r="H187" s="247" t="s">
        <v>22</v>
      </c>
      <c r="I187" s="249"/>
      <c r="J187" s="246"/>
      <c r="K187" s="246"/>
      <c r="L187" s="250"/>
      <c r="M187" s="251"/>
      <c r="N187" s="252"/>
      <c r="O187" s="252"/>
      <c r="P187" s="252"/>
      <c r="Q187" s="252"/>
      <c r="R187" s="252"/>
      <c r="S187" s="252"/>
      <c r="T187" s="253"/>
      <c r="AT187" s="254" t="s">
        <v>173</v>
      </c>
      <c r="AU187" s="254" t="s">
        <v>83</v>
      </c>
      <c r="AV187" s="12" t="s">
        <v>24</v>
      </c>
      <c r="AW187" s="12" t="s">
        <v>37</v>
      </c>
      <c r="AX187" s="12" t="s">
        <v>74</v>
      </c>
      <c r="AY187" s="254" t="s">
        <v>163</v>
      </c>
    </row>
    <row r="188" s="11" customFormat="1">
      <c r="B188" s="233"/>
      <c r="C188" s="234"/>
      <c r="D188" s="235" t="s">
        <v>173</v>
      </c>
      <c r="E188" s="236" t="s">
        <v>22</v>
      </c>
      <c r="F188" s="237" t="s">
        <v>362</v>
      </c>
      <c r="G188" s="234"/>
      <c r="H188" s="238">
        <v>4416</v>
      </c>
      <c r="I188" s="239"/>
      <c r="J188" s="234"/>
      <c r="K188" s="234"/>
      <c r="L188" s="240"/>
      <c r="M188" s="241"/>
      <c r="N188" s="242"/>
      <c r="O188" s="242"/>
      <c r="P188" s="242"/>
      <c r="Q188" s="242"/>
      <c r="R188" s="242"/>
      <c r="S188" s="242"/>
      <c r="T188" s="243"/>
      <c r="AT188" s="244" t="s">
        <v>173</v>
      </c>
      <c r="AU188" s="244" t="s">
        <v>83</v>
      </c>
      <c r="AV188" s="11" t="s">
        <v>83</v>
      </c>
      <c r="AW188" s="11" t="s">
        <v>37</v>
      </c>
      <c r="AX188" s="11" t="s">
        <v>74</v>
      </c>
      <c r="AY188" s="244" t="s">
        <v>163</v>
      </c>
    </row>
    <row r="189" s="12" customFormat="1">
      <c r="B189" s="245"/>
      <c r="C189" s="246"/>
      <c r="D189" s="235" t="s">
        <v>173</v>
      </c>
      <c r="E189" s="247" t="s">
        <v>22</v>
      </c>
      <c r="F189" s="248" t="s">
        <v>363</v>
      </c>
      <c r="G189" s="246"/>
      <c r="H189" s="247" t="s">
        <v>22</v>
      </c>
      <c r="I189" s="249"/>
      <c r="J189" s="246"/>
      <c r="K189" s="246"/>
      <c r="L189" s="250"/>
      <c r="M189" s="251"/>
      <c r="N189" s="252"/>
      <c r="O189" s="252"/>
      <c r="P189" s="252"/>
      <c r="Q189" s="252"/>
      <c r="R189" s="252"/>
      <c r="S189" s="252"/>
      <c r="T189" s="253"/>
      <c r="AT189" s="254" t="s">
        <v>173</v>
      </c>
      <c r="AU189" s="254" t="s">
        <v>83</v>
      </c>
      <c r="AV189" s="12" t="s">
        <v>24</v>
      </c>
      <c r="AW189" s="12" t="s">
        <v>37</v>
      </c>
      <c r="AX189" s="12" t="s">
        <v>74</v>
      </c>
      <c r="AY189" s="254" t="s">
        <v>163</v>
      </c>
    </row>
    <row r="190" s="11" customFormat="1">
      <c r="B190" s="233"/>
      <c r="C190" s="234"/>
      <c r="D190" s="235" t="s">
        <v>173</v>
      </c>
      <c r="E190" s="236" t="s">
        <v>22</v>
      </c>
      <c r="F190" s="237" t="s">
        <v>364</v>
      </c>
      <c r="G190" s="234"/>
      <c r="H190" s="238">
        <v>7202</v>
      </c>
      <c r="I190" s="239"/>
      <c r="J190" s="234"/>
      <c r="K190" s="234"/>
      <c r="L190" s="240"/>
      <c r="M190" s="241"/>
      <c r="N190" s="242"/>
      <c r="O190" s="242"/>
      <c r="P190" s="242"/>
      <c r="Q190" s="242"/>
      <c r="R190" s="242"/>
      <c r="S190" s="242"/>
      <c r="T190" s="243"/>
      <c r="AT190" s="244" t="s">
        <v>173</v>
      </c>
      <c r="AU190" s="244" t="s">
        <v>83</v>
      </c>
      <c r="AV190" s="11" t="s">
        <v>83</v>
      </c>
      <c r="AW190" s="11" t="s">
        <v>37</v>
      </c>
      <c r="AX190" s="11" t="s">
        <v>74</v>
      </c>
      <c r="AY190" s="244" t="s">
        <v>163</v>
      </c>
    </row>
    <row r="191" s="13" customFormat="1">
      <c r="B191" s="261"/>
      <c r="C191" s="262"/>
      <c r="D191" s="235" t="s">
        <v>173</v>
      </c>
      <c r="E191" s="263" t="s">
        <v>22</v>
      </c>
      <c r="F191" s="264" t="s">
        <v>266</v>
      </c>
      <c r="G191" s="262"/>
      <c r="H191" s="265">
        <v>11618</v>
      </c>
      <c r="I191" s="266"/>
      <c r="J191" s="262"/>
      <c r="K191" s="262"/>
      <c r="L191" s="267"/>
      <c r="M191" s="268"/>
      <c r="N191" s="269"/>
      <c r="O191" s="269"/>
      <c r="P191" s="269"/>
      <c r="Q191" s="269"/>
      <c r="R191" s="269"/>
      <c r="S191" s="269"/>
      <c r="T191" s="270"/>
      <c r="AT191" s="271" t="s">
        <v>173</v>
      </c>
      <c r="AU191" s="271" t="s">
        <v>83</v>
      </c>
      <c r="AV191" s="13" t="s">
        <v>183</v>
      </c>
      <c r="AW191" s="13" t="s">
        <v>37</v>
      </c>
      <c r="AX191" s="13" t="s">
        <v>24</v>
      </c>
      <c r="AY191" s="271" t="s">
        <v>163</v>
      </c>
    </row>
    <row r="192" s="1" customFormat="1" ht="25.5" customHeight="1">
      <c r="B192" s="46"/>
      <c r="C192" s="221" t="s">
        <v>371</v>
      </c>
      <c r="D192" s="221" t="s">
        <v>166</v>
      </c>
      <c r="E192" s="222" t="s">
        <v>372</v>
      </c>
      <c r="F192" s="223" t="s">
        <v>373</v>
      </c>
      <c r="G192" s="224" t="s">
        <v>231</v>
      </c>
      <c r="H192" s="225">
        <v>277.19999999999999</v>
      </c>
      <c r="I192" s="226"/>
      <c r="J192" s="227">
        <f>ROUND(I192*H192,2)</f>
        <v>0</v>
      </c>
      <c r="K192" s="223" t="s">
        <v>232</v>
      </c>
      <c r="L192" s="72"/>
      <c r="M192" s="228" t="s">
        <v>22</v>
      </c>
      <c r="N192" s="229" t="s">
        <v>45</v>
      </c>
      <c r="O192" s="47"/>
      <c r="P192" s="230">
        <f>O192*H192</f>
        <v>0</v>
      </c>
      <c r="Q192" s="230">
        <v>0</v>
      </c>
      <c r="R192" s="230">
        <f>Q192*H192</f>
        <v>0</v>
      </c>
      <c r="S192" s="230">
        <v>0</v>
      </c>
      <c r="T192" s="231">
        <f>S192*H192</f>
        <v>0</v>
      </c>
      <c r="AR192" s="24" t="s">
        <v>183</v>
      </c>
      <c r="AT192" s="24" t="s">
        <v>166</v>
      </c>
      <c r="AU192" s="24" t="s">
        <v>83</v>
      </c>
      <c r="AY192" s="24" t="s">
        <v>163</v>
      </c>
      <c r="BE192" s="232">
        <f>IF(N192="základní",J192,0)</f>
        <v>0</v>
      </c>
      <c r="BF192" s="232">
        <f>IF(N192="snížená",J192,0)</f>
        <v>0</v>
      </c>
      <c r="BG192" s="232">
        <f>IF(N192="zákl. přenesená",J192,0)</f>
        <v>0</v>
      </c>
      <c r="BH192" s="232">
        <f>IF(N192="sníž. přenesená",J192,0)</f>
        <v>0</v>
      </c>
      <c r="BI192" s="232">
        <f>IF(N192="nulová",J192,0)</f>
        <v>0</v>
      </c>
      <c r="BJ192" s="24" t="s">
        <v>24</v>
      </c>
      <c r="BK192" s="232">
        <f>ROUND(I192*H192,2)</f>
        <v>0</v>
      </c>
      <c r="BL192" s="24" t="s">
        <v>183</v>
      </c>
      <c r="BM192" s="24" t="s">
        <v>374</v>
      </c>
    </row>
    <row r="193" s="1" customFormat="1">
      <c r="B193" s="46"/>
      <c r="C193" s="74"/>
      <c r="D193" s="235" t="s">
        <v>234</v>
      </c>
      <c r="E193" s="74"/>
      <c r="F193" s="259" t="s">
        <v>375</v>
      </c>
      <c r="G193" s="74"/>
      <c r="H193" s="74"/>
      <c r="I193" s="191"/>
      <c r="J193" s="74"/>
      <c r="K193" s="74"/>
      <c r="L193" s="72"/>
      <c r="M193" s="260"/>
      <c r="N193" s="47"/>
      <c r="O193" s="47"/>
      <c r="P193" s="47"/>
      <c r="Q193" s="47"/>
      <c r="R193" s="47"/>
      <c r="S193" s="47"/>
      <c r="T193" s="95"/>
      <c r="AT193" s="24" t="s">
        <v>234</v>
      </c>
      <c r="AU193" s="24" t="s">
        <v>83</v>
      </c>
    </row>
    <row r="194" s="12" customFormat="1">
      <c r="B194" s="245"/>
      <c r="C194" s="246"/>
      <c r="D194" s="235" t="s">
        <v>173</v>
      </c>
      <c r="E194" s="247" t="s">
        <v>22</v>
      </c>
      <c r="F194" s="248" t="s">
        <v>353</v>
      </c>
      <c r="G194" s="246"/>
      <c r="H194" s="247" t="s">
        <v>22</v>
      </c>
      <c r="I194" s="249"/>
      <c r="J194" s="246"/>
      <c r="K194" s="246"/>
      <c r="L194" s="250"/>
      <c r="M194" s="251"/>
      <c r="N194" s="252"/>
      <c r="O194" s="252"/>
      <c r="P194" s="252"/>
      <c r="Q194" s="252"/>
      <c r="R194" s="252"/>
      <c r="S194" s="252"/>
      <c r="T194" s="253"/>
      <c r="AT194" s="254" t="s">
        <v>173</v>
      </c>
      <c r="AU194" s="254" t="s">
        <v>83</v>
      </c>
      <c r="AV194" s="12" t="s">
        <v>24</v>
      </c>
      <c r="AW194" s="12" t="s">
        <v>37</v>
      </c>
      <c r="AX194" s="12" t="s">
        <v>74</v>
      </c>
      <c r="AY194" s="254" t="s">
        <v>163</v>
      </c>
    </row>
    <row r="195" s="11" customFormat="1">
      <c r="B195" s="233"/>
      <c r="C195" s="234"/>
      <c r="D195" s="235" t="s">
        <v>173</v>
      </c>
      <c r="E195" s="236" t="s">
        <v>22</v>
      </c>
      <c r="F195" s="237" t="s">
        <v>376</v>
      </c>
      <c r="G195" s="234"/>
      <c r="H195" s="238">
        <v>264</v>
      </c>
      <c r="I195" s="239"/>
      <c r="J195" s="234"/>
      <c r="K195" s="234"/>
      <c r="L195" s="240"/>
      <c r="M195" s="241"/>
      <c r="N195" s="242"/>
      <c r="O195" s="242"/>
      <c r="P195" s="242"/>
      <c r="Q195" s="242"/>
      <c r="R195" s="242"/>
      <c r="S195" s="242"/>
      <c r="T195" s="243"/>
      <c r="AT195" s="244" t="s">
        <v>173</v>
      </c>
      <c r="AU195" s="244" t="s">
        <v>83</v>
      </c>
      <c r="AV195" s="11" t="s">
        <v>83</v>
      </c>
      <c r="AW195" s="11" t="s">
        <v>37</v>
      </c>
      <c r="AX195" s="11" t="s">
        <v>24</v>
      </c>
      <c r="AY195" s="244" t="s">
        <v>163</v>
      </c>
    </row>
    <row r="196" s="11" customFormat="1">
      <c r="B196" s="233"/>
      <c r="C196" s="234"/>
      <c r="D196" s="235" t="s">
        <v>173</v>
      </c>
      <c r="E196" s="234"/>
      <c r="F196" s="237" t="s">
        <v>377</v>
      </c>
      <c r="G196" s="234"/>
      <c r="H196" s="238">
        <v>277.19999999999999</v>
      </c>
      <c r="I196" s="239"/>
      <c r="J196" s="234"/>
      <c r="K196" s="234"/>
      <c r="L196" s="240"/>
      <c r="M196" s="241"/>
      <c r="N196" s="242"/>
      <c r="O196" s="242"/>
      <c r="P196" s="242"/>
      <c r="Q196" s="242"/>
      <c r="R196" s="242"/>
      <c r="S196" s="242"/>
      <c r="T196" s="243"/>
      <c r="AT196" s="244" t="s">
        <v>173</v>
      </c>
      <c r="AU196" s="244" t="s">
        <v>83</v>
      </c>
      <c r="AV196" s="11" t="s">
        <v>83</v>
      </c>
      <c r="AW196" s="11" t="s">
        <v>6</v>
      </c>
      <c r="AX196" s="11" t="s">
        <v>24</v>
      </c>
      <c r="AY196" s="244" t="s">
        <v>163</v>
      </c>
    </row>
    <row r="197" s="1" customFormat="1" ht="25.5" customHeight="1">
      <c r="B197" s="46"/>
      <c r="C197" s="221" t="s">
        <v>378</v>
      </c>
      <c r="D197" s="221" t="s">
        <v>166</v>
      </c>
      <c r="E197" s="222" t="s">
        <v>379</v>
      </c>
      <c r="F197" s="223" t="s">
        <v>380</v>
      </c>
      <c r="G197" s="224" t="s">
        <v>231</v>
      </c>
      <c r="H197" s="225">
        <v>12198.9</v>
      </c>
      <c r="I197" s="226"/>
      <c r="J197" s="227">
        <f>ROUND(I197*H197,2)</f>
        <v>0</v>
      </c>
      <c r="K197" s="223" t="s">
        <v>232</v>
      </c>
      <c r="L197" s="72"/>
      <c r="M197" s="228" t="s">
        <v>22</v>
      </c>
      <c r="N197" s="229" t="s">
        <v>45</v>
      </c>
      <c r="O197" s="47"/>
      <c r="P197" s="230">
        <f>O197*H197</f>
        <v>0</v>
      </c>
      <c r="Q197" s="230">
        <v>0</v>
      </c>
      <c r="R197" s="230">
        <f>Q197*H197</f>
        <v>0</v>
      </c>
      <c r="S197" s="230">
        <v>0</v>
      </c>
      <c r="T197" s="231">
        <f>S197*H197</f>
        <v>0</v>
      </c>
      <c r="AR197" s="24" t="s">
        <v>183</v>
      </c>
      <c r="AT197" s="24" t="s">
        <v>166</v>
      </c>
      <c r="AU197" s="24" t="s">
        <v>83</v>
      </c>
      <c r="AY197" s="24" t="s">
        <v>163</v>
      </c>
      <c r="BE197" s="232">
        <f>IF(N197="základní",J197,0)</f>
        <v>0</v>
      </c>
      <c r="BF197" s="232">
        <f>IF(N197="snížená",J197,0)</f>
        <v>0</v>
      </c>
      <c r="BG197" s="232">
        <f>IF(N197="zákl. přenesená",J197,0)</f>
        <v>0</v>
      </c>
      <c r="BH197" s="232">
        <f>IF(N197="sníž. přenesená",J197,0)</f>
        <v>0</v>
      </c>
      <c r="BI197" s="232">
        <f>IF(N197="nulová",J197,0)</f>
        <v>0</v>
      </c>
      <c r="BJ197" s="24" t="s">
        <v>24</v>
      </c>
      <c r="BK197" s="232">
        <f>ROUND(I197*H197,2)</f>
        <v>0</v>
      </c>
      <c r="BL197" s="24" t="s">
        <v>183</v>
      </c>
      <c r="BM197" s="24" t="s">
        <v>381</v>
      </c>
    </row>
    <row r="198" s="1" customFormat="1">
      <c r="B198" s="46"/>
      <c r="C198" s="74"/>
      <c r="D198" s="235" t="s">
        <v>234</v>
      </c>
      <c r="E198" s="74"/>
      <c r="F198" s="259" t="s">
        <v>375</v>
      </c>
      <c r="G198" s="74"/>
      <c r="H198" s="74"/>
      <c r="I198" s="191"/>
      <c r="J198" s="74"/>
      <c r="K198" s="74"/>
      <c r="L198" s="72"/>
      <c r="M198" s="260"/>
      <c r="N198" s="47"/>
      <c r="O198" s="47"/>
      <c r="P198" s="47"/>
      <c r="Q198" s="47"/>
      <c r="R198" s="47"/>
      <c r="S198" s="47"/>
      <c r="T198" s="95"/>
      <c r="AT198" s="24" t="s">
        <v>234</v>
      </c>
      <c r="AU198" s="24" t="s">
        <v>83</v>
      </c>
    </row>
    <row r="199" s="12" customFormat="1">
      <c r="B199" s="245"/>
      <c r="C199" s="246"/>
      <c r="D199" s="235" t="s">
        <v>173</v>
      </c>
      <c r="E199" s="247" t="s">
        <v>22</v>
      </c>
      <c r="F199" s="248" t="s">
        <v>361</v>
      </c>
      <c r="G199" s="246"/>
      <c r="H199" s="247" t="s">
        <v>22</v>
      </c>
      <c r="I199" s="249"/>
      <c r="J199" s="246"/>
      <c r="K199" s="246"/>
      <c r="L199" s="250"/>
      <c r="M199" s="251"/>
      <c r="N199" s="252"/>
      <c r="O199" s="252"/>
      <c r="P199" s="252"/>
      <c r="Q199" s="252"/>
      <c r="R199" s="252"/>
      <c r="S199" s="252"/>
      <c r="T199" s="253"/>
      <c r="AT199" s="254" t="s">
        <v>173</v>
      </c>
      <c r="AU199" s="254" t="s">
        <v>83</v>
      </c>
      <c r="AV199" s="12" t="s">
        <v>24</v>
      </c>
      <c r="AW199" s="12" t="s">
        <v>37</v>
      </c>
      <c r="AX199" s="12" t="s">
        <v>74</v>
      </c>
      <c r="AY199" s="254" t="s">
        <v>163</v>
      </c>
    </row>
    <row r="200" s="11" customFormat="1">
      <c r="B200" s="233"/>
      <c r="C200" s="234"/>
      <c r="D200" s="235" t="s">
        <v>173</v>
      </c>
      <c r="E200" s="236" t="s">
        <v>22</v>
      </c>
      <c r="F200" s="237" t="s">
        <v>362</v>
      </c>
      <c r="G200" s="234"/>
      <c r="H200" s="238">
        <v>4416</v>
      </c>
      <c r="I200" s="239"/>
      <c r="J200" s="234"/>
      <c r="K200" s="234"/>
      <c r="L200" s="240"/>
      <c r="M200" s="241"/>
      <c r="N200" s="242"/>
      <c r="O200" s="242"/>
      <c r="P200" s="242"/>
      <c r="Q200" s="242"/>
      <c r="R200" s="242"/>
      <c r="S200" s="242"/>
      <c r="T200" s="243"/>
      <c r="AT200" s="244" t="s">
        <v>173</v>
      </c>
      <c r="AU200" s="244" t="s">
        <v>83</v>
      </c>
      <c r="AV200" s="11" t="s">
        <v>83</v>
      </c>
      <c r="AW200" s="11" t="s">
        <v>37</v>
      </c>
      <c r="AX200" s="11" t="s">
        <v>74</v>
      </c>
      <c r="AY200" s="244" t="s">
        <v>163</v>
      </c>
    </row>
    <row r="201" s="12" customFormat="1">
      <c r="B201" s="245"/>
      <c r="C201" s="246"/>
      <c r="D201" s="235" t="s">
        <v>173</v>
      </c>
      <c r="E201" s="247" t="s">
        <v>22</v>
      </c>
      <c r="F201" s="248" t="s">
        <v>363</v>
      </c>
      <c r="G201" s="246"/>
      <c r="H201" s="247" t="s">
        <v>22</v>
      </c>
      <c r="I201" s="249"/>
      <c r="J201" s="246"/>
      <c r="K201" s="246"/>
      <c r="L201" s="250"/>
      <c r="M201" s="251"/>
      <c r="N201" s="252"/>
      <c r="O201" s="252"/>
      <c r="P201" s="252"/>
      <c r="Q201" s="252"/>
      <c r="R201" s="252"/>
      <c r="S201" s="252"/>
      <c r="T201" s="253"/>
      <c r="AT201" s="254" t="s">
        <v>173</v>
      </c>
      <c r="AU201" s="254" t="s">
        <v>83</v>
      </c>
      <c r="AV201" s="12" t="s">
        <v>24</v>
      </c>
      <c r="AW201" s="12" t="s">
        <v>37</v>
      </c>
      <c r="AX201" s="12" t="s">
        <v>74</v>
      </c>
      <c r="AY201" s="254" t="s">
        <v>163</v>
      </c>
    </row>
    <row r="202" s="11" customFormat="1">
      <c r="B202" s="233"/>
      <c r="C202" s="234"/>
      <c r="D202" s="235" t="s">
        <v>173</v>
      </c>
      <c r="E202" s="236" t="s">
        <v>22</v>
      </c>
      <c r="F202" s="237" t="s">
        <v>364</v>
      </c>
      <c r="G202" s="234"/>
      <c r="H202" s="238">
        <v>7202</v>
      </c>
      <c r="I202" s="239"/>
      <c r="J202" s="234"/>
      <c r="K202" s="234"/>
      <c r="L202" s="240"/>
      <c r="M202" s="241"/>
      <c r="N202" s="242"/>
      <c r="O202" s="242"/>
      <c r="P202" s="242"/>
      <c r="Q202" s="242"/>
      <c r="R202" s="242"/>
      <c r="S202" s="242"/>
      <c r="T202" s="243"/>
      <c r="AT202" s="244" t="s">
        <v>173</v>
      </c>
      <c r="AU202" s="244" t="s">
        <v>83</v>
      </c>
      <c r="AV202" s="11" t="s">
        <v>83</v>
      </c>
      <c r="AW202" s="11" t="s">
        <v>37</v>
      </c>
      <c r="AX202" s="11" t="s">
        <v>74</v>
      </c>
      <c r="AY202" s="244" t="s">
        <v>163</v>
      </c>
    </row>
    <row r="203" s="13" customFormat="1">
      <c r="B203" s="261"/>
      <c r="C203" s="262"/>
      <c r="D203" s="235" t="s">
        <v>173</v>
      </c>
      <c r="E203" s="263" t="s">
        <v>22</v>
      </c>
      <c r="F203" s="264" t="s">
        <v>266</v>
      </c>
      <c r="G203" s="262"/>
      <c r="H203" s="265">
        <v>11618</v>
      </c>
      <c r="I203" s="266"/>
      <c r="J203" s="262"/>
      <c r="K203" s="262"/>
      <c r="L203" s="267"/>
      <c r="M203" s="268"/>
      <c r="N203" s="269"/>
      <c r="O203" s="269"/>
      <c r="P203" s="269"/>
      <c r="Q203" s="269"/>
      <c r="R203" s="269"/>
      <c r="S203" s="269"/>
      <c r="T203" s="270"/>
      <c r="AT203" s="271" t="s">
        <v>173</v>
      </c>
      <c r="AU203" s="271" t="s">
        <v>83</v>
      </c>
      <c r="AV203" s="13" t="s">
        <v>183</v>
      </c>
      <c r="AW203" s="13" t="s">
        <v>37</v>
      </c>
      <c r="AX203" s="13" t="s">
        <v>24</v>
      </c>
      <c r="AY203" s="271" t="s">
        <v>163</v>
      </c>
    </row>
    <row r="204" s="11" customFormat="1">
      <c r="B204" s="233"/>
      <c r="C204" s="234"/>
      <c r="D204" s="235" t="s">
        <v>173</v>
      </c>
      <c r="E204" s="234"/>
      <c r="F204" s="237" t="s">
        <v>382</v>
      </c>
      <c r="G204" s="234"/>
      <c r="H204" s="238">
        <v>12198.9</v>
      </c>
      <c r="I204" s="239"/>
      <c r="J204" s="234"/>
      <c r="K204" s="234"/>
      <c r="L204" s="240"/>
      <c r="M204" s="241"/>
      <c r="N204" s="242"/>
      <c r="O204" s="242"/>
      <c r="P204" s="242"/>
      <c r="Q204" s="242"/>
      <c r="R204" s="242"/>
      <c r="S204" s="242"/>
      <c r="T204" s="243"/>
      <c r="AT204" s="244" t="s">
        <v>173</v>
      </c>
      <c r="AU204" s="244" t="s">
        <v>83</v>
      </c>
      <c r="AV204" s="11" t="s">
        <v>83</v>
      </c>
      <c r="AW204" s="11" t="s">
        <v>6</v>
      </c>
      <c r="AX204" s="11" t="s">
        <v>24</v>
      </c>
      <c r="AY204" s="244" t="s">
        <v>163</v>
      </c>
    </row>
    <row r="205" s="1" customFormat="1" ht="25.5" customHeight="1">
      <c r="B205" s="46"/>
      <c r="C205" s="221" t="s">
        <v>383</v>
      </c>
      <c r="D205" s="221" t="s">
        <v>166</v>
      </c>
      <c r="E205" s="222" t="s">
        <v>384</v>
      </c>
      <c r="F205" s="223" t="s">
        <v>385</v>
      </c>
      <c r="G205" s="224" t="s">
        <v>231</v>
      </c>
      <c r="H205" s="225">
        <v>12198.9</v>
      </c>
      <c r="I205" s="226"/>
      <c r="J205" s="227">
        <f>ROUND(I205*H205,2)</f>
        <v>0</v>
      </c>
      <c r="K205" s="223" t="s">
        <v>232</v>
      </c>
      <c r="L205" s="72"/>
      <c r="M205" s="228" t="s">
        <v>22</v>
      </c>
      <c r="N205" s="229" t="s">
        <v>45</v>
      </c>
      <c r="O205" s="47"/>
      <c r="P205" s="230">
        <f>O205*H205</f>
        <v>0</v>
      </c>
      <c r="Q205" s="230">
        <v>0</v>
      </c>
      <c r="R205" s="230">
        <f>Q205*H205</f>
        <v>0</v>
      </c>
      <c r="S205" s="230">
        <v>0</v>
      </c>
      <c r="T205" s="231">
        <f>S205*H205</f>
        <v>0</v>
      </c>
      <c r="AR205" s="24" t="s">
        <v>183</v>
      </c>
      <c r="AT205" s="24" t="s">
        <v>166</v>
      </c>
      <c r="AU205" s="24" t="s">
        <v>83</v>
      </c>
      <c r="AY205" s="24" t="s">
        <v>163</v>
      </c>
      <c r="BE205" s="232">
        <f>IF(N205="základní",J205,0)</f>
        <v>0</v>
      </c>
      <c r="BF205" s="232">
        <f>IF(N205="snížená",J205,0)</f>
        <v>0</v>
      </c>
      <c r="BG205" s="232">
        <f>IF(N205="zákl. přenesená",J205,0)</f>
        <v>0</v>
      </c>
      <c r="BH205" s="232">
        <f>IF(N205="sníž. přenesená",J205,0)</f>
        <v>0</v>
      </c>
      <c r="BI205" s="232">
        <f>IF(N205="nulová",J205,0)</f>
        <v>0</v>
      </c>
      <c r="BJ205" s="24" t="s">
        <v>24</v>
      </c>
      <c r="BK205" s="232">
        <f>ROUND(I205*H205,2)</f>
        <v>0</v>
      </c>
      <c r="BL205" s="24" t="s">
        <v>183</v>
      </c>
      <c r="BM205" s="24" t="s">
        <v>386</v>
      </c>
    </row>
    <row r="206" s="11" customFormat="1">
      <c r="B206" s="233"/>
      <c r="C206" s="234"/>
      <c r="D206" s="235" t="s">
        <v>173</v>
      </c>
      <c r="E206" s="236" t="s">
        <v>22</v>
      </c>
      <c r="F206" s="237" t="s">
        <v>387</v>
      </c>
      <c r="G206" s="234"/>
      <c r="H206" s="238">
        <v>12198.9</v>
      </c>
      <c r="I206" s="239"/>
      <c r="J206" s="234"/>
      <c r="K206" s="234"/>
      <c r="L206" s="240"/>
      <c r="M206" s="241"/>
      <c r="N206" s="242"/>
      <c r="O206" s="242"/>
      <c r="P206" s="242"/>
      <c r="Q206" s="242"/>
      <c r="R206" s="242"/>
      <c r="S206" s="242"/>
      <c r="T206" s="243"/>
      <c r="AT206" s="244" t="s">
        <v>173</v>
      </c>
      <c r="AU206" s="244" t="s">
        <v>83</v>
      </c>
      <c r="AV206" s="11" t="s">
        <v>83</v>
      </c>
      <c r="AW206" s="11" t="s">
        <v>37</v>
      </c>
      <c r="AX206" s="11" t="s">
        <v>24</v>
      </c>
      <c r="AY206" s="244" t="s">
        <v>163</v>
      </c>
    </row>
    <row r="207" s="1" customFormat="1" ht="25.5" customHeight="1">
      <c r="B207" s="46"/>
      <c r="C207" s="221" t="s">
        <v>388</v>
      </c>
      <c r="D207" s="221" t="s">
        <v>166</v>
      </c>
      <c r="E207" s="222" t="s">
        <v>389</v>
      </c>
      <c r="F207" s="223" t="s">
        <v>390</v>
      </c>
      <c r="G207" s="224" t="s">
        <v>231</v>
      </c>
      <c r="H207" s="225">
        <v>23236</v>
      </c>
      <c r="I207" s="226"/>
      <c r="J207" s="227">
        <f>ROUND(I207*H207,2)</f>
        <v>0</v>
      </c>
      <c r="K207" s="223" t="s">
        <v>232</v>
      </c>
      <c r="L207" s="72"/>
      <c r="M207" s="228" t="s">
        <v>22</v>
      </c>
      <c r="N207" s="229" t="s">
        <v>45</v>
      </c>
      <c r="O207" s="47"/>
      <c r="P207" s="230">
        <f>O207*H207</f>
        <v>0</v>
      </c>
      <c r="Q207" s="230">
        <v>0</v>
      </c>
      <c r="R207" s="230">
        <f>Q207*H207</f>
        <v>0</v>
      </c>
      <c r="S207" s="230">
        <v>0</v>
      </c>
      <c r="T207" s="231">
        <f>S207*H207</f>
        <v>0</v>
      </c>
      <c r="AR207" s="24" t="s">
        <v>183</v>
      </c>
      <c r="AT207" s="24" t="s">
        <v>166</v>
      </c>
      <c r="AU207" s="24" t="s">
        <v>83</v>
      </c>
      <c r="AY207" s="24" t="s">
        <v>163</v>
      </c>
      <c r="BE207" s="232">
        <f>IF(N207="základní",J207,0)</f>
        <v>0</v>
      </c>
      <c r="BF207" s="232">
        <f>IF(N207="snížená",J207,0)</f>
        <v>0</v>
      </c>
      <c r="BG207" s="232">
        <f>IF(N207="zákl. přenesená",J207,0)</f>
        <v>0</v>
      </c>
      <c r="BH207" s="232">
        <f>IF(N207="sníž. přenesená",J207,0)</f>
        <v>0</v>
      </c>
      <c r="BI207" s="232">
        <f>IF(N207="nulová",J207,0)</f>
        <v>0</v>
      </c>
      <c r="BJ207" s="24" t="s">
        <v>24</v>
      </c>
      <c r="BK207" s="232">
        <f>ROUND(I207*H207,2)</f>
        <v>0</v>
      </c>
      <c r="BL207" s="24" t="s">
        <v>183</v>
      </c>
      <c r="BM207" s="24" t="s">
        <v>391</v>
      </c>
    </row>
    <row r="208" s="11" customFormat="1">
      <c r="B208" s="233"/>
      <c r="C208" s="234"/>
      <c r="D208" s="235" t="s">
        <v>173</v>
      </c>
      <c r="E208" s="236" t="s">
        <v>22</v>
      </c>
      <c r="F208" s="237" t="s">
        <v>392</v>
      </c>
      <c r="G208" s="234"/>
      <c r="H208" s="238">
        <v>11618</v>
      </c>
      <c r="I208" s="239"/>
      <c r="J208" s="234"/>
      <c r="K208" s="234"/>
      <c r="L208" s="240"/>
      <c r="M208" s="241"/>
      <c r="N208" s="242"/>
      <c r="O208" s="242"/>
      <c r="P208" s="242"/>
      <c r="Q208" s="242"/>
      <c r="R208" s="242"/>
      <c r="S208" s="242"/>
      <c r="T208" s="243"/>
      <c r="AT208" s="244" t="s">
        <v>173</v>
      </c>
      <c r="AU208" s="244" t="s">
        <v>83</v>
      </c>
      <c r="AV208" s="11" t="s">
        <v>83</v>
      </c>
      <c r="AW208" s="11" t="s">
        <v>37</v>
      </c>
      <c r="AX208" s="11" t="s">
        <v>74</v>
      </c>
      <c r="AY208" s="244" t="s">
        <v>163</v>
      </c>
    </row>
    <row r="209" s="11" customFormat="1">
      <c r="B209" s="233"/>
      <c r="C209" s="234"/>
      <c r="D209" s="235" t="s">
        <v>173</v>
      </c>
      <c r="E209" s="236" t="s">
        <v>22</v>
      </c>
      <c r="F209" s="237" t="s">
        <v>393</v>
      </c>
      <c r="G209" s="234"/>
      <c r="H209" s="238">
        <v>11618</v>
      </c>
      <c r="I209" s="239"/>
      <c r="J209" s="234"/>
      <c r="K209" s="234"/>
      <c r="L209" s="240"/>
      <c r="M209" s="241"/>
      <c r="N209" s="242"/>
      <c r="O209" s="242"/>
      <c r="P209" s="242"/>
      <c r="Q209" s="242"/>
      <c r="R209" s="242"/>
      <c r="S209" s="242"/>
      <c r="T209" s="243"/>
      <c r="AT209" s="244" t="s">
        <v>173</v>
      </c>
      <c r="AU209" s="244" t="s">
        <v>83</v>
      </c>
      <c r="AV209" s="11" t="s">
        <v>83</v>
      </c>
      <c r="AW209" s="11" t="s">
        <v>37</v>
      </c>
      <c r="AX209" s="11" t="s">
        <v>74</v>
      </c>
      <c r="AY209" s="244" t="s">
        <v>163</v>
      </c>
    </row>
    <row r="210" s="13" customFormat="1">
      <c r="B210" s="261"/>
      <c r="C210" s="262"/>
      <c r="D210" s="235" t="s">
        <v>173</v>
      </c>
      <c r="E210" s="263" t="s">
        <v>22</v>
      </c>
      <c r="F210" s="264" t="s">
        <v>266</v>
      </c>
      <c r="G210" s="262"/>
      <c r="H210" s="265">
        <v>23236</v>
      </c>
      <c r="I210" s="266"/>
      <c r="J210" s="262"/>
      <c r="K210" s="262"/>
      <c r="L210" s="267"/>
      <c r="M210" s="268"/>
      <c r="N210" s="269"/>
      <c r="O210" s="269"/>
      <c r="P210" s="269"/>
      <c r="Q210" s="269"/>
      <c r="R210" s="269"/>
      <c r="S210" s="269"/>
      <c r="T210" s="270"/>
      <c r="AT210" s="271" t="s">
        <v>173</v>
      </c>
      <c r="AU210" s="271" t="s">
        <v>83</v>
      </c>
      <c r="AV210" s="13" t="s">
        <v>183</v>
      </c>
      <c r="AW210" s="13" t="s">
        <v>37</v>
      </c>
      <c r="AX210" s="13" t="s">
        <v>24</v>
      </c>
      <c r="AY210" s="271" t="s">
        <v>163</v>
      </c>
    </row>
    <row r="211" s="1" customFormat="1" ht="25.5" customHeight="1">
      <c r="B211" s="46"/>
      <c r="C211" s="221" t="s">
        <v>394</v>
      </c>
      <c r="D211" s="221" t="s">
        <v>166</v>
      </c>
      <c r="E211" s="222" t="s">
        <v>395</v>
      </c>
      <c r="F211" s="223" t="s">
        <v>396</v>
      </c>
      <c r="G211" s="224" t="s">
        <v>231</v>
      </c>
      <c r="H211" s="225">
        <v>11618</v>
      </c>
      <c r="I211" s="226"/>
      <c r="J211" s="227">
        <f>ROUND(I211*H211,2)</f>
        <v>0</v>
      </c>
      <c r="K211" s="223" t="s">
        <v>232</v>
      </c>
      <c r="L211" s="72"/>
      <c r="M211" s="228" t="s">
        <v>22</v>
      </c>
      <c r="N211" s="229" t="s">
        <v>45</v>
      </c>
      <c r="O211" s="47"/>
      <c r="P211" s="230">
        <f>O211*H211</f>
        <v>0</v>
      </c>
      <c r="Q211" s="230">
        <v>0</v>
      </c>
      <c r="R211" s="230">
        <f>Q211*H211</f>
        <v>0</v>
      </c>
      <c r="S211" s="230">
        <v>0</v>
      </c>
      <c r="T211" s="231">
        <f>S211*H211</f>
        <v>0</v>
      </c>
      <c r="AR211" s="24" t="s">
        <v>183</v>
      </c>
      <c r="AT211" s="24" t="s">
        <v>166</v>
      </c>
      <c r="AU211" s="24" t="s">
        <v>83</v>
      </c>
      <c r="AY211" s="24" t="s">
        <v>163</v>
      </c>
      <c r="BE211" s="232">
        <f>IF(N211="základní",J211,0)</f>
        <v>0</v>
      </c>
      <c r="BF211" s="232">
        <f>IF(N211="snížená",J211,0)</f>
        <v>0</v>
      </c>
      <c r="BG211" s="232">
        <f>IF(N211="zákl. přenesená",J211,0)</f>
        <v>0</v>
      </c>
      <c r="BH211" s="232">
        <f>IF(N211="sníž. přenesená",J211,0)</f>
        <v>0</v>
      </c>
      <c r="BI211" s="232">
        <f>IF(N211="nulová",J211,0)</f>
        <v>0</v>
      </c>
      <c r="BJ211" s="24" t="s">
        <v>24</v>
      </c>
      <c r="BK211" s="232">
        <f>ROUND(I211*H211,2)</f>
        <v>0</v>
      </c>
      <c r="BL211" s="24" t="s">
        <v>183</v>
      </c>
      <c r="BM211" s="24" t="s">
        <v>397</v>
      </c>
    </row>
    <row r="212" s="12" customFormat="1">
      <c r="B212" s="245"/>
      <c r="C212" s="246"/>
      <c r="D212" s="235" t="s">
        <v>173</v>
      </c>
      <c r="E212" s="247" t="s">
        <v>22</v>
      </c>
      <c r="F212" s="248" t="s">
        <v>398</v>
      </c>
      <c r="G212" s="246"/>
      <c r="H212" s="247" t="s">
        <v>22</v>
      </c>
      <c r="I212" s="249"/>
      <c r="J212" s="246"/>
      <c r="K212" s="246"/>
      <c r="L212" s="250"/>
      <c r="M212" s="251"/>
      <c r="N212" s="252"/>
      <c r="O212" s="252"/>
      <c r="P212" s="252"/>
      <c r="Q212" s="252"/>
      <c r="R212" s="252"/>
      <c r="S212" s="252"/>
      <c r="T212" s="253"/>
      <c r="AT212" s="254" t="s">
        <v>173</v>
      </c>
      <c r="AU212" s="254" t="s">
        <v>83</v>
      </c>
      <c r="AV212" s="12" t="s">
        <v>24</v>
      </c>
      <c r="AW212" s="12" t="s">
        <v>37</v>
      </c>
      <c r="AX212" s="12" t="s">
        <v>74</v>
      </c>
      <c r="AY212" s="254" t="s">
        <v>163</v>
      </c>
    </row>
    <row r="213" s="12" customFormat="1">
      <c r="B213" s="245"/>
      <c r="C213" s="246"/>
      <c r="D213" s="235" t="s">
        <v>173</v>
      </c>
      <c r="E213" s="247" t="s">
        <v>22</v>
      </c>
      <c r="F213" s="248" t="s">
        <v>361</v>
      </c>
      <c r="G213" s="246"/>
      <c r="H213" s="247" t="s">
        <v>22</v>
      </c>
      <c r="I213" s="249"/>
      <c r="J213" s="246"/>
      <c r="K213" s="246"/>
      <c r="L213" s="250"/>
      <c r="M213" s="251"/>
      <c r="N213" s="252"/>
      <c r="O213" s="252"/>
      <c r="P213" s="252"/>
      <c r="Q213" s="252"/>
      <c r="R213" s="252"/>
      <c r="S213" s="252"/>
      <c r="T213" s="253"/>
      <c r="AT213" s="254" t="s">
        <v>173</v>
      </c>
      <c r="AU213" s="254" t="s">
        <v>83</v>
      </c>
      <c r="AV213" s="12" t="s">
        <v>24</v>
      </c>
      <c r="AW213" s="12" t="s">
        <v>37</v>
      </c>
      <c r="AX213" s="12" t="s">
        <v>74</v>
      </c>
      <c r="AY213" s="254" t="s">
        <v>163</v>
      </c>
    </row>
    <row r="214" s="11" customFormat="1">
      <c r="B214" s="233"/>
      <c r="C214" s="234"/>
      <c r="D214" s="235" t="s">
        <v>173</v>
      </c>
      <c r="E214" s="236" t="s">
        <v>22</v>
      </c>
      <c r="F214" s="237" t="s">
        <v>362</v>
      </c>
      <c r="G214" s="234"/>
      <c r="H214" s="238">
        <v>4416</v>
      </c>
      <c r="I214" s="239"/>
      <c r="J214" s="234"/>
      <c r="K214" s="234"/>
      <c r="L214" s="240"/>
      <c r="M214" s="241"/>
      <c r="N214" s="242"/>
      <c r="O214" s="242"/>
      <c r="P214" s="242"/>
      <c r="Q214" s="242"/>
      <c r="R214" s="242"/>
      <c r="S214" s="242"/>
      <c r="T214" s="243"/>
      <c r="AT214" s="244" t="s">
        <v>173</v>
      </c>
      <c r="AU214" s="244" t="s">
        <v>83</v>
      </c>
      <c r="AV214" s="11" t="s">
        <v>83</v>
      </c>
      <c r="AW214" s="11" t="s">
        <v>37</v>
      </c>
      <c r="AX214" s="11" t="s">
        <v>74</v>
      </c>
      <c r="AY214" s="244" t="s">
        <v>163</v>
      </c>
    </row>
    <row r="215" s="12" customFormat="1">
      <c r="B215" s="245"/>
      <c r="C215" s="246"/>
      <c r="D215" s="235" t="s">
        <v>173</v>
      </c>
      <c r="E215" s="247" t="s">
        <v>22</v>
      </c>
      <c r="F215" s="248" t="s">
        <v>363</v>
      </c>
      <c r="G215" s="246"/>
      <c r="H215" s="247" t="s">
        <v>22</v>
      </c>
      <c r="I215" s="249"/>
      <c r="J215" s="246"/>
      <c r="K215" s="246"/>
      <c r="L215" s="250"/>
      <c r="M215" s="251"/>
      <c r="N215" s="252"/>
      <c r="O215" s="252"/>
      <c r="P215" s="252"/>
      <c r="Q215" s="252"/>
      <c r="R215" s="252"/>
      <c r="S215" s="252"/>
      <c r="T215" s="253"/>
      <c r="AT215" s="254" t="s">
        <v>173</v>
      </c>
      <c r="AU215" s="254" t="s">
        <v>83</v>
      </c>
      <c r="AV215" s="12" t="s">
        <v>24</v>
      </c>
      <c r="AW215" s="12" t="s">
        <v>37</v>
      </c>
      <c r="AX215" s="12" t="s">
        <v>74</v>
      </c>
      <c r="AY215" s="254" t="s">
        <v>163</v>
      </c>
    </row>
    <row r="216" s="11" customFormat="1">
      <c r="B216" s="233"/>
      <c r="C216" s="234"/>
      <c r="D216" s="235" t="s">
        <v>173</v>
      </c>
      <c r="E216" s="236" t="s">
        <v>22</v>
      </c>
      <c r="F216" s="237" t="s">
        <v>364</v>
      </c>
      <c r="G216" s="234"/>
      <c r="H216" s="238">
        <v>7202</v>
      </c>
      <c r="I216" s="239"/>
      <c r="J216" s="234"/>
      <c r="K216" s="234"/>
      <c r="L216" s="240"/>
      <c r="M216" s="241"/>
      <c r="N216" s="242"/>
      <c r="O216" s="242"/>
      <c r="P216" s="242"/>
      <c r="Q216" s="242"/>
      <c r="R216" s="242"/>
      <c r="S216" s="242"/>
      <c r="T216" s="243"/>
      <c r="AT216" s="244" t="s">
        <v>173</v>
      </c>
      <c r="AU216" s="244" t="s">
        <v>83</v>
      </c>
      <c r="AV216" s="11" t="s">
        <v>83</v>
      </c>
      <c r="AW216" s="11" t="s">
        <v>37</v>
      </c>
      <c r="AX216" s="11" t="s">
        <v>74</v>
      </c>
      <c r="AY216" s="244" t="s">
        <v>163</v>
      </c>
    </row>
    <row r="217" s="13" customFormat="1">
      <c r="B217" s="261"/>
      <c r="C217" s="262"/>
      <c r="D217" s="235" t="s">
        <v>173</v>
      </c>
      <c r="E217" s="263" t="s">
        <v>22</v>
      </c>
      <c r="F217" s="264" t="s">
        <v>266</v>
      </c>
      <c r="G217" s="262"/>
      <c r="H217" s="265">
        <v>11618</v>
      </c>
      <c r="I217" s="266"/>
      <c r="J217" s="262"/>
      <c r="K217" s="262"/>
      <c r="L217" s="267"/>
      <c r="M217" s="268"/>
      <c r="N217" s="269"/>
      <c r="O217" s="269"/>
      <c r="P217" s="269"/>
      <c r="Q217" s="269"/>
      <c r="R217" s="269"/>
      <c r="S217" s="269"/>
      <c r="T217" s="270"/>
      <c r="AT217" s="271" t="s">
        <v>173</v>
      </c>
      <c r="AU217" s="271" t="s">
        <v>83</v>
      </c>
      <c r="AV217" s="13" t="s">
        <v>183</v>
      </c>
      <c r="AW217" s="13" t="s">
        <v>37</v>
      </c>
      <c r="AX217" s="13" t="s">
        <v>24</v>
      </c>
      <c r="AY217" s="271" t="s">
        <v>163</v>
      </c>
    </row>
    <row r="218" s="1" customFormat="1" ht="25.5" customHeight="1">
      <c r="B218" s="46"/>
      <c r="C218" s="221" t="s">
        <v>399</v>
      </c>
      <c r="D218" s="221" t="s">
        <v>166</v>
      </c>
      <c r="E218" s="222" t="s">
        <v>400</v>
      </c>
      <c r="F218" s="223" t="s">
        <v>401</v>
      </c>
      <c r="G218" s="224" t="s">
        <v>231</v>
      </c>
      <c r="H218" s="225">
        <v>11618</v>
      </c>
      <c r="I218" s="226"/>
      <c r="J218" s="227">
        <f>ROUND(I218*H218,2)</f>
        <v>0</v>
      </c>
      <c r="K218" s="223" t="s">
        <v>232</v>
      </c>
      <c r="L218" s="72"/>
      <c r="M218" s="228" t="s">
        <v>22</v>
      </c>
      <c r="N218" s="229" t="s">
        <v>45</v>
      </c>
      <c r="O218" s="47"/>
      <c r="P218" s="230">
        <f>O218*H218</f>
        <v>0</v>
      </c>
      <c r="Q218" s="230">
        <v>0</v>
      </c>
      <c r="R218" s="230">
        <f>Q218*H218</f>
        <v>0</v>
      </c>
      <c r="S218" s="230">
        <v>0</v>
      </c>
      <c r="T218" s="231">
        <f>S218*H218</f>
        <v>0</v>
      </c>
      <c r="AR218" s="24" t="s">
        <v>183</v>
      </c>
      <c r="AT218" s="24" t="s">
        <v>166</v>
      </c>
      <c r="AU218" s="24" t="s">
        <v>83</v>
      </c>
      <c r="AY218" s="24" t="s">
        <v>163</v>
      </c>
      <c r="BE218" s="232">
        <f>IF(N218="základní",J218,0)</f>
        <v>0</v>
      </c>
      <c r="BF218" s="232">
        <f>IF(N218="snížená",J218,0)</f>
        <v>0</v>
      </c>
      <c r="BG218" s="232">
        <f>IF(N218="zákl. přenesená",J218,0)</f>
        <v>0</v>
      </c>
      <c r="BH218" s="232">
        <f>IF(N218="sníž. přenesená",J218,0)</f>
        <v>0</v>
      </c>
      <c r="BI218" s="232">
        <f>IF(N218="nulová",J218,0)</f>
        <v>0</v>
      </c>
      <c r="BJ218" s="24" t="s">
        <v>24</v>
      </c>
      <c r="BK218" s="232">
        <f>ROUND(I218*H218,2)</f>
        <v>0</v>
      </c>
      <c r="BL218" s="24" t="s">
        <v>183</v>
      </c>
      <c r="BM218" s="24" t="s">
        <v>402</v>
      </c>
    </row>
    <row r="219" s="1" customFormat="1">
      <c r="B219" s="46"/>
      <c r="C219" s="74"/>
      <c r="D219" s="235" t="s">
        <v>234</v>
      </c>
      <c r="E219" s="74"/>
      <c r="F219" s="259" t="s">
        <v>403</v>
      </c>
      <c r="G219" s="74"/>
      <c r="H219" s="74"/>
      <c r="I219" s="191"/>
      <c r="J219" s="74"/>
      <c r="K219" s="74"/>
      <c r="L219" s="72"/>
      <c r="M219" s="260"/>
      <c r="N219" s="47"/>
      <c r="O219" s="47"/>
      <c r="P219" s="47"/>
      <c r="Q219" s="47"/>
      <c r="R219" s="47"/>
      <c r="S219" s="47"/>
      <c r="T219" s="95"/>
      <c r="AT219" s="24" t="s">
        <v>234</v>
      </c>
      <c r="AU219" s="24" t="s">
        <v>83</v>
      </c>
    </row>
    <row r="220" s="12" customFormat="1">
      <c r="B220" s="245"/>
      <c r="C220" s="246"/>
      <c r="D220" s="235" t="s">
        <v>173</v>
      </c>
      <c r="E220" s="247" t="s">
        <v>22</v>
      </c>
      <c r="F220" s="248" t="s">
        <v>361</v>
      </c>
      <c r="G220" s="246"/>
      <c r="H220" s="247" t="s">
        <v>22</v>
      </c>
      <c r="I220" s="249"/>
      <c r="J220" s="246"/>
      <c r="K220" s="246"/>
      <c r="L220" s="250"/>
      <c r="M220" s="251"/>
      <c r="N220" s="252"/>
      <c r="O220" s="252"/>
      <c r="P220" s="252"/>
      <c r="Q220" s="252"/>
      <c r="R220" s="252"/>
      <c r="S220" s="252"/>
      <c r="T220" s="253"/>
      <c r="AT220" s="254" t="s">
        <v>173</v>
      </c>
      <c r="AU220" s="254" t="s">
        <v>83</v>
      </c>
      <c r="AV220" s="12" t="s">
        <v>24</v>
      </c>
      <c r="AW220" s="12" t="s">
        <v>37</v>
      </c>
      <c r="AX220" s="12" t="s">
        <v>74</v>
      </c>
      <c r="AY220" s="254" t="s">
        <v>163</v>
      </c>
    </row>
    <row r="221" s="11" customFormat="1">
      <c r="B221" s="233"/>
      <c r="C221" s="234"/>
      <c r="D221" s="235" t="s">
        <v>173</v>
      </c>
      <c r="E221" s="236" t="s">
        <v>22</v>
      </c>
      <c r="F221" s="237" t="s">
        <v>362</v>
      </c>
      <c r="G221" s="234"/>
      <c r="H221" s="238">
        <v>4416</v>
      </c>
      <c r="I221" s="239"/>
      <c r="J221" s="234"/>
      <c r="K221" s="234"/>
      <c r="L221" s="240"/>
      <c r="M221" s="241"/>
      <c r="N221" s="242"/>
      <c r="O221" s="242"/>
      <c r="P221" s="242"/>
      <c r="Q221" s="242"/>
      <c r="R221" s="242"/>
      <c r="S221" s="242"/>
      <c r="T221" s="243"/>
      <c r="AT221" s="244" t="s">
        <v>173</v>
      </c>
      <c r="AU221" s="244" t="s">
        <v>83</v>
      </c>
      <c r="AV221" s="11" t="s">
        <v>83</v>
      </c>
      <c r="AW221" s="11" t="s">
        <v>37</v>
      </c>
      <c r="AX221" s="11" t="s">
        <v>74</v>
      </c>
      <c r="AY221" s="244" t="s">
        <v>163</v>
      </c>
    </row>
    <row r="222" s="12" customFormat="1">
      <c r="B222" s="245"/>
      <c r="C222" s="246"/>
      <c r="D222" s="235" t="s">
        <v>173</v>
      </c>
      <c r="E222" s="247" t="s">
        <v>22</v>
      </c>
      <c r="F222" s="248" t="s">
        <v>363</v>
      </c>
      <c r="G222" s="246"/>
      <c r="H222" s="247" t="s">
        <v>22</v>
      </c>
      <c r="I222" s="249"/>
      <c r="J222" s="246"/>
      <c r="K222" s="246"/>
      <c r="L222" s="250"/>
      <c r="M222" s="251"/>
      <c r="N222" s="252"/>
      <c r="O222" s="252"/>
      <c r="P222" s="252"/>
      <c r="Q222" s="252"/>
      <c r="R222" s="252"/>
      <c r="S222" s="252"/>
      <c r="T222" s="253"/>
      <c r="AT222" s="254" t="s">
        <v>173</v>
      </c>
      <c r="AU222" s="254" t="s">
        <v>83</v>
      </c>
      <c r="AV222" s="12" t="s">
        <v>24</v>
      </c>
      <c r="AW222" s="12" t="s">
        <v>37</v>
      </c>
      <c r="AX222" s="12" t="s">
        <v>74</v>
      </c>
      <c r="AY222" s="254" t="s">
        <v>163</v>
      </c>
    </row>
    <row r="223" s="11" customFormat="1">
      <c r="B223" s="233"/>
      <c r="C223" s="234"/>
      <c r="D223" s="235" t="s">
        <v>173</v>
      </c>
      <c r="E223" s="236" t="s">
        <v>22</v>
      </c>
      <c r="F223" s="237" t="s">
        <v>364</v>
      </c>
      <c r="G223" s="234"/>
      <c r="H223" s="238">
        <v>7202</v>
      </c>
      <c r="I223" s="239"/>
      <c r="J223" s="234"/>
      <c r="K223" s="234"/>
      <c r="L223" s="240"/>
      <c r="M223" s="241"/>
      <c r="N223" s="242"/>
      <c r="O223" s="242"/>
      <c r="P223" s="242"/>
      <c r="Q223" s="242"/>
      <c r="R223" s="242"/>
      <c r="S223" s="242"/>
      <c r="T223" s="243"/>
      <c r="AT223" s="244" t="s">
        <v>173</v>
      </c>
      <c r="AU223" s="244" t="s">
        <v>83</v>
      </c>
      <c r="AV223" s="11" t="s">
        <v>83</v>
      </c>
      <c r="AW223" s="11" t="s">
        <v>37</v>
      </c>
      <c r="AX223" s="11" t="s">
        <v>74</v>
      </c>
      <c r="AY223" s="244" t="s">
        <v>163</v>
      </c>
    </row>
    <row r="224" s="13" customFormat="1">
      <c r="B224" s="261"/>
      <c r="C224" s="262"/>
      <c r="D224" s="235" t="s">
        <v>173</v>
      </c>
      <c r="E224" s="263" t="s">
        <v>22</v>
      </c>
      <c r="F224" s="264" t="s">
        <v>266</v>
      </c>
      <c r="G224" s="262"/>
      <c r="H224" s="265">
        <v>11618</v>
      </c>
      <c r="I224" s="266"/>
      <c r="J224" s="262"/>
      <c r="K224" s="262"/>
      <c r="L224" s="267"/>
      <c r="M224" s="268"/>
      <c r="N224" s="269"/>
      <c r="O224" s="269"/>
      <c r="P224" s="269"/>
      <c r="Q224" s="269"/>
      <c r="R224" s="269"/>
      <c r="S224" s="269"/>
      <c r="T224" s="270"/>
      <c r="AT224" s="271" t="s">
        <v>173</v>
      </c>
      <c r="AU224" s="271" t="s">
        <v>83</v>
      </c>
      <c r="AV224" s="13" t="s">
        <v>183</v>
      </c>
      <c r="AW224" s="13" t="s">
        <v>37</v>
      </c>
      <c r="AX224" s="13" t="s">
        <v>24</v>
      </c>
      <c r="AY224" s="271" t="s">
        <v>163</v>
      </c>
    </row>
    <row r="225" s="1" customFormat="1" ht="25.5" customHeight="1">
      <c r="B225" s="46"/>
      <c r="C225" s="221" t="s">
        <v>404</v>
      </c>
      <c r="D225" s="221" t="s">
        <v>166</v>
      </c>
      <c r="E225" s="222" t="s">
        <v>405</v>
      </c>
      <c r="F225" s="223" t="s">
        <v>406</v>
      </c>
      <c r="G225" s="224" t="s">
        <v>231</v>
      </c>
      <c r="H225" s="225">
        <v>264</v>
      </c>
      <c r="I225" s="226"/>
      <c r="J225" s="227">
        <f>ROUND(I225*H225,2)</f>
        <v>0</v>
      </c>
      <c r="K225" s="223" t="s">
        <v>232</v>
      </c>
      <c r="L225" s="72"/>
      <c r="M225" s="228" t="s">
        <v>22</v>
      </c>
      <c r="N225" s="229" t="s">
        <v>45</v>
      </c>
      <c r="O225" s="47"/>
      <c r="P225" s="230">
        <f>O225*H225</f>
        <v>0</v>
      </c>
      <c r="Q225" s="230">
        <v>0.083500000000000005</v>
      </c>
      <c r="R225" s="230">
        <f>Q225*H225</f>
        <v>22.044</v>
      </c>
      <c r="S225" s="230">
        <v>0</v>
      </c>
      <c r="T225" s="231">
        <f>S225*H225</f>
        <v>0</v>
      </c>
      <c r="AR225" s="24" t="s">
        <v>183</v>
      </c>
      <c r="AT225" s="24" t="s">
        <v>166</v>
      </c>
      <c r="AU225" s="24" t="s">
        <v>83</v>
      </c>
      <c r="AY225" s="24" t="s">
        <v>163</v>
      </c>
      <c r="BE225" s="232">
        <f>IF(N225="základní",J225,0)</f>
        <v>0</v>
      </c>
      <c r="BF225" s="232">
        <f>IF(N225="snížená",J225,0)</f>
        <v>0</v>
      </c>
      <c r="BG225" s="232">
        <f>IF(N225="zákl. přenesená",J225,0)</f>
        <v>0</v>
      </c>
      <c r="BH225" s="232">
        <f>IF(N225="sníž. přenesená",J225,0)</f>
        <v>0</v>
      </c>
      <c r="BI225" s="232">
        <f>IF(N225="nulová",J225,0)</f>
        <v>0</v>
      </c>
      <c r="BJ225" s="24" t="s">
        <v>24</v>
      </c>
      <c r="BK225" s="232">
        <f>ROUND(I225*H225,2)</f>
        <v>0</v>
      </c>
      <c r="BL225" s="24" t="s">
        <v>183</v>
      </c>
      <c r="BM225" s="24" t="s">
        <v>407</v>
      </c>
    </row>
    <row r="226" s="1" customFormat="1">
      <c r="B226" s="46"/>
      <c r="C226" s="74"/>
      <c r="D226" s="235" t="s">
        <v>234</v>
      </c>
      <c r="E226" s="74"/>
      <c r="F226" s="259" t="s">
        <v>408</v>
      </c>
      <c r="G226" s="74"/>
      <c r="H226" s="74"/>
      <c r="I226" s="191"/>
      <c r="J226" s="74"/>
      <c r="K226" s="74"/>
      <c r="L226" s="72"/>
      <c r="M226" s="260"/>
      <c r="N226" s="47"/>
      <c r="O226" s="47"/>
      <c r="P226" s="47"/>
      <c r="Q226" s="47"/>
      <c r="R226" s="47"/>
      <c r="S226" s="47"/>
      <c r="T226" s="95"/>
      <c r="AT226" s="24" t="s">
        <v>234</v>
      </c>
      <c r="AU226" s="24" t="s">
        <v>83</v>
      </c>
    </row>
    <row r="227" s="11" customFormat="1">
      <c r="B227" s="233"/>
      <c r="C227" s="234"/>
      <c r="D227" s="235" t="s">
        <v>173</v>
      </c>
      <c r="E227" s="236" t="s">
        <v>22</v>
      </c>
      <c r="F227" s="237" t="s">
        <v>409</v>
      </c>
      <c r="G227" s="234"/>
      <c r="H227" s="238">
        <v>264</v>
      </c>
      <c r="I227" s="239"/>
      <c r="J227" s="234"/>
      <c r="K227" s="234"/>
      <c r="L227" s="240"/>
      <c r="M227" s="241"/>
      <c r="N227" s="242"/>
      <c r="O227" s="242"/>
      <c r="P227" s="242"/>
      <c r="Q227" s="242"/>
      <c r="R227" s="242"/>
      <c r="S227" s="242"/>
      <c r="T227" s="243"/>
      <c r="AT227" s="244" t="s">
        <v>173</v>
      </c>
      <c r="AU227" s="244" t="s">
        <v>83</v>
      </c>
      <c r="AV227" s="11" t="s">
        <v>83</v>
      </c>
      <c r="AW227" s="11" t="s">
        <v>37</v>
      </c>
      <c r="AX227" s="11" t="s">
        <v>74</v>
      </c>
      <c r="AY227" s="244" t="s">
        <v>163</v>
      </c>
    </row>
    <row r="228" s="13" customFormat="1">
      <c r="B228" s="261"/>
      <c r="C228" s="262"/>
      <c r="D228" s="235" t="s">
        <v>173</v>
      </c>
      <c r="E228" s="263" t="s">
        <v>22</v>
      </c>
      <c r="F228" s="264" t="s">
        <v>266</v>
      </c>
      <c r="G228" s="262"/>
      <c r="H228" s="265">
        <v>264</v>
      </c>
      <c r="I228" s="266"/>
      <c r="J228" s="262"/>
      <c r="K228" s="262"/>
      <c r="L228" s="267"/>
      <c r="M228" s="268"/>
      <c r="N228" s="269"/>
      <c r="O228" s="269"/>
      <c r="P228" s="269"/>
      <c r="Q228" s="269"/>
      <c r="R228" s="269"/>
      <c r="S228" s="269"/>
      <c r="T228" s="270"/>
      <c r="AT228" s="271" t="s">
        <v>173</v>
      </c>
      <c r="AU228" s="271" t="s">
        <v>83</v>
      </c>
      <c r="AV228" s="13" t="s">
        <v>183</v>
      </c>
      <c r="AW228" s="13" t="s">
        <v>37</v>
      </c>
      <c r="AX228" s="13" t="s">
        <v>24</v>
      </c>
      <c r="AY228" s="271" t="s">
        <v>163</v>
      </c>
    </row>
    <row r="229" s="1" customFormat="1" ht="16.5" customHeight="1">
      <c r="B229" s="46"/>
      <c r="C229" s="272" t="s">
        <v>410</v>
      </c>
      <c r="D229" s="272" t="s">
        <v>344</v>
      </c>
      <c r="E229" s="273" t="s">
        <v>411</v>
      </c>
      <c r="F229" s="274" t="s">
        <v>412</v>
      </c>
      <c r="G229" s="275" t="s">
        <v>231</v>
      </c>
      <c r="H229" s="276">
        <v>266.63999999999999</v>
      </c>
      <c r="I229" s="277"/>
      <c r="J229" s="278">
        <f>ROUND(I229*H229,2)</f>
        <v>0</v>
      </c>
      <c r="K229" s="274" t="s">
        <v>22</v>
      </c>
      <c r="L229" s="279"/>
      <c r="M229" s="280" t="s">
        <v>22</v>
      </c>
      <c r="N229" s="281" t="s">
        <v>45</v>
      </c>
      <c r="O229" s="47"/>
      <c r="P229" s="230">
        <f>O229*H229</f>
        <v>0</v>
      </c>
      <c r="Q229" s="230">
        <v>0.63800000000000001</v>
      </c>
      <c r="R229" s="230">
        <f>Q229*H229</f>
        <v>170.11632</v>
      </c>
      <c r="S229" s="230">
        <v>0</v>
      </c>
      <c r="T229" s="231">
        <f>S229*H229</f>
        <v>0</v>
      </c>
      <c r="AR229" s="24" t="s">
        <v>204</v>
      </c>
      <c r="AT229" s="24" t="s">
        <v>344</v>
      </c>
      <c r="AU229" s="24" t="s">
        <v>83</v>
      </c>
      <c r="AY229" s="24" t="s">
        <v>163</v>
      </c>
      <c r="BE229" s="232">
        <f>IF(N229="základní",J229,0)</f>
        <v>0</v>
      </c>
      <c r="BF229" s="232">
        <f>IF(N229="snížená",J229,0)</f>
        <v>0</v>
      </c>
      <c r="BG229" s="232">
        <f>IF(N229="zákl. přenesená",J229,0)</f>
        <v>0</v>
      </c>
      <c r="BH229" s="232">
        <f>IF(N229="sníž. přenesená",J229,0)</f>
        <v>0</v>
      </c>
      <c r="BI229" s="232">
        <f>IF(N229="nulová",J229,0)</f>
        <v>0</v>
      </c>
      <c r="BJ229" s="24" t="s">
        <v>24</v>
      </c>
      <c r="BK229" s="232">
        <f>ROUND(I229*H229,2)</f>
        <v>0</v>
      </c>
      <c r="BL229" s="24" t="s">
        <v>183</v>
      </c>
      <c r="BM229" s="24" t="s">
        <v>413</v>
      </c>
    </row>
    <row r="230" s="11" customFormat="1">
      <c r="B230" s="233"/>
      <c r="C230" s="234"/>
      <c r="D230" s="235" t="s">
        <v>173</v>
      </c>
      <c r="E230" s="234"/>
      <c r="F230" s="237" t="s">
        <v>414</v>
      </c>
      <c r="G230" s="234"/>
      <c r="H230" s="238">
        <v>266.63999999999999</v>
      </c>
      <c r="I230" s="239"/>
      <c r="J230" s="234"/>
      <c r="K230" s="234"/>
      <c r="L230" s="240"/>
      <c r="M230" s="241"/>
      <c r="N230" s="242"/>
      <c r="O230" s="242"/>
      <c r="P230" s="242"/>
      <c r="Q230" s="242"/>
      <c r="R230" s="242"/>
      <c r="S230" s="242"/>
      <c r="T230" s="243"/>
      <c r="AT230" s="244" t="s">
        <v>173</v>
      </c>
      <c r="AU230" s="244" t="s">
        <v>83</v>
      </c>
      <c r="AV230" s="11" t="s">
        <v>83</v>
      </c>
      <c r="AW230" s="11" t="s">
        <v>6</v>
      </c>
      <c r="AX230" s="11" t="s">
        <v>24</v>
      </c>
      <c r="AY230" s="244" t="s">
        <v>163</v>
      </c>
    </row>
    <row r="231" s="1" customFormat="1" ht="51" customHeight="1">
      <c r="B231" s="46"/>
      <c r="C231" s="221" t="s">
        <v>415</v>
      </c>
      <c r="D231" s="221" t="s">
        <v>166</v>
      </c>
      <c r="E231" s="222" t="s">
        <v>416</v>
      </c>
      <c r="F231" s="223" t="s">
        <v>417</v>
      </c>
      <c r="G231" s="224" t="s">
        <v>231</v>
      </c>
      <c r="H231" s="225">
        <v>73</v>
      </c>
      <c r="I231" s="226"/>
      <c r="J231" s="227">
        <f>ROUND(I231*H231,2)</f>
        <v>0</v>
      </c>
      <c r="K231" s="223" t="s">
        <v>232</v>
      </c>
      <c r="L231" s="72"/>
      <c r="M231" s="228" t="s">
        <v>22</v>
      </c>
      <c r="N231" s="229" t="s">
        <v>45</v>
      </c>
      <c r="O231" s="47"/>
      <c r="P231" s="230">
        <f>O231*H231</f>
        <v>0</v>
      </c>
      <c r="Q231" s="230">
        <v>0.084250000000000005</v>
      </c>
      <c r="R231" s="230">
        <f>Q231*H231</f>
        <v>6.1502500000000007</v>
      </c>
      <c r="S231" s="230">
        <v>0</v>
      </c>
      <c r="T231" s="231">
        <f>S231*H231</f>
        <v>0</v>
      </c>
      <c r="AR231" s="24" t="s">
        <v>183</v>
      </c>
      <c r="AT231" s="24" t="s">
        <v>166</v>
      </c>
      <c r="AU231" s="24" t="s">
        <v>83</v>
      </c>
      <c r="AY231" s="24" t="s">
        <v>163</v>
      </c>
      <c r="BE231" s="232">
        <f>IF(N231="základní",J231,0)</f>
        <v>0</v>
      </c>
      <c r="BF231" s="232">
        <f>IF(N231="snížená",J231,0)</f>
        <v>0</v>
      </c>
      <c r="BG231" s="232">
        <f>IF(N231="zákl. přenesená",J231,0)</f>
        <v>0</v>
      </c>
      <c r="BH231" s="232">
        <f>IF(N231="sníž. přenesená",J231,0)</f>
        <v>0</v>
      </c>
      <c r="BI231" s="232">
        <f>IF(N231="nulová",J231,0)</f>
        <v>0</v>
      </c>
      <c r="BJ231" s="24" t="s">
        <v>24</v>
      </c>
      <c r="BK231" s="232">
        <f>ROUND(I231*H231,2)</f>
        <v>0</v>
      </c>
      <c r="BL231" s="24" t="s">
        <v>183</v>
      </c>
      <c r="BM231" s="24" t="s">
        <v>418</v>
      </c>
    </row>
    <row r="232" s="1" customFormat="1">
      <c r="B232" s="46"/>
      <c r="C232" s="74"/>
      <c r="D232" s="235" t="s">
        <v>234</v>
      </c>
      <c r="E232" s="74"/>
      <c r="F232" s="259" t="s">
        <v>419</v>
      </c>
      <c r="G232" s="74"/>
      <c r="H232" s="74"/>
      <c r="I232" s="191"/>
      <c r="J232" s="74"/>
      <c r="K232" s="74"/>
      <c r="L232" s="72"/>
      <c r="M232" s="260"/>
      <c r="N232" s="47"/>
      <c r="O232" s="47"/>
      <c r="P232" s="47"/>
      <c r="Q232" s="47"/>
      <c r="R232" s="47"/>
      <c r="S232" s="47"/>
      <c r="T232" s="95"/>
      <c r="AT232" s="24" t="s">
        <v>234</v>
      </c>
      <c r="AU232" s="24" t="s">
        <v>83</v>
      </c>
    </row>
    <row r="233" s="11" customFormat="1">
      <c r="B233" s="233"/>
      <c r="C233" s="234"/>
      <c r="D233" s="235" t="s">
        <v>173</v>
      </c>
      <c r="E233" s="236" t="s">
        <v>22</v>
      </c>
      <c r="F233" s="237" t="s">
        <v>420</v>
      </c>
      <c r="G233" s="234"/>
      <c r="H233" s="238">
        <v>73</v>
      </c>
      <c r="I233" s="239"/>
      <c r="J233" s="234"/>
      <c r="K233" s="234"/>
      <c r="L233" s="240"/>
      <c r="M233" s="241"/>
      <c r="N233" s="242"/>
      <c r="O233" s="242"/>
      <c r="P233" s="242"/>
      <c r="Q233" s="242"/>
      <c r="R233" s="242"/>
      <c r="S233" s="242"/>
      <c r="T233" s="243"/>
      <c r="AT233" s="244" t="s">
        <v>173</v>
      </c>
      <c r="AU233" s="244" t="s">
        <v>83</v>
      </c>
      <c r="AV233" s="11" t="s">
        <v>83</v>
      </c>
      <c r="AW233" s="11" t="s">
        <v>37</v>
      </c>
      <c r="AX233" s="11" t="s">
        <v>24</v>
      </c>
      <c r="AY233" s="244" t="s">
        <v>163</v>
      </c>
    </row>
    <row r="234" s="1" customFormat="1" ht="16.5" customHeight="1">
      <c r="B234" s="46"/>
      <c r="C234" s="272" t="s">
        <v>421</v>
      </c>
      <c r="D234" s="272" t="s">
        <v>344</v>
      </c>
      <c r="E234" s="273" t="s">
        <v>422</v>
      </c>
      <c r="F234" s="274" t="s">
        <v>423</v>
      </c>
      <c r="G234" s="275" t="s">
        <v>231</v>
      </c>
      <c r="H234" s="276">
        <v>55.549999999999997</v>
      </c>
      <c r="I234" s="277"/>
      <c r="J234" s="278">
        <f>ROUND(I234*H234,2)</f>
        <v>0</v>
      </c>
      <c r="K234" s="274" t="s">
        <v>232</v>
      </c>
      <c r="L234" s="279"/>
      <c r="M234" s="280" t="s">
        <v>22</v>
      </c>
      <c r="N234" s="281" t="s">
        <v>45</v>
      </c>
      <c r="O234" s="47"/>
      <c r="P234" s="230">
        <f>O234*H234</f>
        <v>0</v>
      </c>
      <c r="Q234" s="230">
        <v>0.13100000000000001</v>
      </c>
      <c r="R234" s="230">
        <f>Q234*H234</f>
        <v>7.27705</v>
      </c>
      <c r="S234" s="230">
        <v>0</v>
      </c>
      <c r="T234" s="231">
        <f>S234*H234</f>
        <v>0</v>
      </c>
      <c r="AR234" s="24" t="s">
        <v>204</v>
      </c>
      <c r="AT234" s="24" t="s">
        <v>344</v>
      </c>
      <c r="AU234" s="24" t="s">
        <v>83</v>
      </c>
      <c r="AY234" s="24" t="s">
        <v>163</v>
      </c>
      <c r="BE234" s="232">
        <f>IF(N234="základní",J234,0)</f>
        <v>0</v>
      </c>
      <c r="BF234" s="232">
        <f>IF(N234="snížená",J234,0)</f>
        <v>0</v>
      </c>
      <c r="BG234" s="232">
        <f>IF(N234="zákl. přenesená",J234,0)</f>
        <v>0</v>
      </c>
      <c r="BH234" s="232">
        <f>IF(N234="sníž. přenesená",J234,0)</f>
        <v>0</v>
      </c>
      <c r="BI234" s="232">
        <f>IF(N234="nulová",J234,0)</f>
        <v>0</v>
      </c>
      <c r="BJ234" s="24" t="s">
        <v>24</v>
      </c>
      <c r="BK234" s="232">
        <f>ROUND(I234*H234,2)</f>
        <v>0</v>
      </c>
      <c r="BL234" s="24" t="s">
        <v>183</v>
      </c>
      <c r="BM234" s="24" t="s">
        <v>424</v>
      </c>
    </row>
    <row r="235" s="11" customFormat="1">
      <c r="B235" s="233"/>
      <c r="C235" s="234"/>
      <c r="D235" s="235" t="s">
        <v>173</v>
      </c>
      <c r="E235" s="236" t="s">
        <v>22</v>
      </c>
      <c r="F235" s="237" t="s">
        <v>425</v>
      </c>
      <c r="G235" s="234"/>
      <c r="H235" s="238">
        <v>55</v>
      </c>
      <c r="I235" s="239"/>
      <c r="J235" s="234"/>
      <c r="K235" s="234"/>
      <c r="L235" s="240"/>
      <c r="M235" s="241"/>
      <c r="N235" s="242"/>
      <c r="O235" s="242"/>
      <c r="P235" s="242"/>
      <c r="Q235" s="242"/>
      <c r="R235" s="242"/>
      <c r="S235" s="242"/>
      <c r="T235" s="243"/>
      <c r="AT235" s="244" t="s">
        <v>173</v>
      </c>
      <c r="AU235" s="244" t="s">
        <v>83</v>
      </c>
      <c r="AV235" s="11" t="s">
        <v>83</v>
      </c>
      <c r="AW235" s="11" t="s">
        <v>37</v>
      </c>
      <c r="AX235" s="11" t="s">
        <v>24</v>
      </c>
      <c r="AY235" s="244" t="s">
        <v>163</v>
      </c>
    </row>
    <row r="236" s="11" customFormat="1">
      <c r="B236" s="233"/>
      <c r="C236" s="234"/>
      <c r="D236" s="235" t="s">
        <v>173</v>
      </c>
      <c r="E236" s="234"/>
      <c r="F236" s="237" t="s">
        <v>426</v>
      </c>
      <c r="G236" s="234"/>
      <c r="H236" s="238">
        <v>55.549999999999997</v>
      </c>
      <c r="I236" s="239"/>
      <c r="J236" s="234"/>
      <c r="K236" s="234"/>
      <c r="L236" s="240"/>
      <c r="M236" s="241"/>
      <c r="N236" s="242"/>
      <c r="O236" s="242"/>
      <c r="P236" s="242"/>
      <c r="Q236" s="242"/>
      <c r="R236" s="242"/>
      <c r="S236" s="242"/>
      <c r="T236" s="243"/>
      <c r="AT236" s="244" t="s">
        <v>173</v>
      </c>
      <c r="AU236" s="244" t="s">
        <v>83</v>
      </c>
      <c r="AV236" s="11" t="s">
        <v>83</v>
      </c>
      <c r="AW236" s="11" t="s">
        <v>6</v>
      </c>
      <c r="AX236" s="11" t="s">
        <v>24</v>
      </c>
      <c r="AY236" s="244" t="s">
        <v>163</v>
      </c>
    </row>
    <row r="237" s="1" customFormat="1" ht="16.5" customHeight="1">
      <c r="B237" s="46"/>
      <c r="C237" s="272" t="s">
        <v>427</v>
      </c>
      <c r="D237" s="272" t="s">
        <v>344</v>
      </c>
      <c r="E237" s="273" t="s">
        <v>428</v>
      </c>
      <c r="F237" s="274" t="s">
        <v>429</v>
      </c>
      <c r="G237" s="275" t="s">
        <v>231</v>
      </c>
      <c r="H237" s="276">
        <v>18.18</v>
      </c>
      <c r="I237" s="277"/>
      <c r="J237" s="278">
        <f>ROUND(I237*H237,2)</f>
        <v>0</v>
      </c>
      <c r="K237" s="274" t="s">
        <v>232</v>
      </c>
      <c r="L237" s="279"/>
      <c r="M237" s="280" t="s">
        <v>22</v>
      </c>
      <c r="N237" s="281" t="s">
        <v>45</v>
      </c>
      <c r="O237" s="47"/>
      <c r="P237" s="230">
        <f>O237*H237</f>
        <v>0</v>
      </c>
      <c r="Q237" s="230">
        <v>0.13100000000000001</v>
      </c>
      <c r="R237" s="230">
        <f>Q237*H237</f>
        <v>2.38158</v>
      </c>
      <c r="S237" s="230">
        <v>0</v>
      </c>
      <c r="T237" s="231">
        <f>S237*H237</f>
        <v>0</v>
      </c>
      <c r="AR237" s="24" t="s">
        <v>204</v>
      </c>
      <c r="AT237" s="24" t="s">
        <v>344</v>
      </c>
      <c r="AU237" s="24" t="s">
        <v>83</v>
      </c>
      <c r="AY237" s="24" t="s">
        <v>163</v>
      </c>
      <c r="BE237" s="232">
        <f>IF(N237="základní",J237,0)</f>
        <v>0</v>
      </c>
      <c r="BF237" s="232">
        <f>IF(N237="snížená",J237,0)</f>
        <v>0</v>
      </c>
      <c r="BG237" s="232">
        <f>IF(N237="zákl. přenesená",J237,0)</f>
        <v>0</v>
      </c>
      <c r="BH237" s="232">
        <f>IF(N237="sníž. přenesená",J237,0)</f>
        <v>0</v>
      </c>
      <c r="BI237" s="232">
        <f>IF(N237="nulová",J237,0)</f>
        <v>0</v>
      </c>
      <c r="BJ237" s="24" t="s">
        <v>24</v>
      </c>
      <c r="BK237" s="232">
        <f>ROUND(I237*H237,2)</f>
        <v>0</v>
      </c>
      <c r="BL237" s="24" t="s">
        <v>183</v>
      </c>
      <c r="BM237" s="24" t="s">
        <v>430</v>
      </c>
    </row>
    <row r="238" s="11" customFormat="1">
      <c r="B238" s="233"/>
      <c r="C238" s="234"/>
      <c r="D238" s="235" t="s">
        <v>173</v>
      </c>
      <c r="E238" s="236" t="s">
        <v>22</v>
      </c>
      <c r="F238" s="237" t="s">
        <v>317</v>
      </c>
      <c r="G238" s="234"/>
      <c r="H238" s="238">
        <v>18</v>
      </c>
      <c r="I238" s="239"/>
      <c r="J238" s="234"/>
      <c r="K238" s="234"/>
      <c r="L238" s="240"/>
      <c r="M238" s="241"/>
      <c r="N238" s="242"/>
      <c r="O238" s="242"/>
      <c r="P238" s="242"/>
      <c r="Q238" s="242"/>
      <c r="R238" s="242"/>
      <c r="S238" s="242"/>
      <c r="T238" s="243"/>
      <c r="AT238" s="244" t="s">
        <v>173</v>
      </c>
      <c r="AU238" s="244" t="s">
        <v>83</v>
      </c>
      <c r="AV238" s="11" t="s">
        <v>83</v>
      </c>
      <c r="AW238" s="11" t="s">
        <v>37</v>
      </c>
      <c r="AX238" s="11" t="s">
        <v>24</v>
      </c>
      <c r="AY238" s="244" t="s">
        <v>163</v>
      </c>
    </row>
    <row r="239" s="11" customFormat="1">
      <c r="B239" s="233"/>
      <c r="C239" s="234"/>
      <c r="D239" s="235" t="s">
        <v>173</v>
      </c>
      <c r="E239" s="234"/>
      <c r="F239" s="237" t="s">
        <v>431</v>
      </c>
      <c r="G239" s="234"/>
      <c r="H239" s="238">
        <v>18.18</v>
      </c>
      <c r="I239" s="239"/>
      <c r="J239" s="234"/>
      <c r="K239" s="234"/>
      <c r="L239" s="240"/>
      <c r="M239" s="241"/>
      <c r="N239" s="242"/>
      <c r="O239" s="242"/>
      <c r="P239" s="242"/>
      <c r="Q239" s="242"/>
      <c r="R239" s="242"/>
      <c r="S239" s="242"/>
      <c r="T239" s="243"/>
      <c r="AT239" s="244" t="s">
        <v>173</v>
      </c>
      <c r="AU239" s="244" t="s">
        <v>83</v>
      </c>
      <c r="AV239" s="11" t="s">
        <v>83</v>
      </c>
      <c r="AW239" s="11" t="s">
        <v>6</v>
      </c>
      <c r="AX239" s="11" t="s">
        <v>24</v>
      </c>
      <c r="AY239" s="244" t="s">
        <v>163</v>
      </c>
    </row>
    <row r="240" s="1" customFormat="1" ht="63.75" customHeight="1">
      <c r="B240" s="46"/>
      <c r="C240" s="221" t="s">
        <v>432</v>
      </c>
      <c r="D240" s="221" t="s">
        <v>166</v>
      </c>
      <c r="E240" s="222" t="s">
        <v>433</v>
      </c>
      <c r="F240" s="223" t="s">
        <v>434</v>
      </c>
      <c r="G240" s="224" t="s">
        <v>231</v>
      </c>
      <c r="H240" s="225">
        <v>73</v>
      </c>
      <c r="I240" s="226"/>
      <c r="J240" s="227">
        <f>ROUND(I240*H240,2)</f>
        <v>0</v>
      </c>
      <c r="K240" s="223" t="s">
        <v>232</v>
      </c>
      <c r="L240" s="72"/>
      <c r="M240" s="228" t="s">
        <v>22</v>
      </c>
      <c r="N240" s="229" t="s">
        <v>45</v>
      </c>
      <c r="O240" s="47"/>
      <c r="P240" s="230">
        <f>O240*H240</f>
        <v>0</v>
      </c>
      <c r="Q240" s="230">
        <v>0</v>
      </c>
      <c r="R240" s="230">
        <f>Q240*H240</f>
        <v>0</v>
      </c>
      <c r="S240" s="230">
        <v>0</v>
      </c>
      <c r="T240" s="231">
        <f>S240*H240</f>
        <v>0</v>
      </c>
      <c r="AR240" s="24" t="s">
        <v>183</v>
      </c>
      <c r="AT240" s="24" t="s">
        <v>166</v>
      </c>
      <c r="AU240" s="24" t="s">
        <v>83</v>
      </c>
      <c r="AY240" s="24" t="s">
        <v>163</v>
      </c>
      <c r="BE240" s="232">
        <f>IF(N240="základní",J240,0)</f>
        <v>0</v>
      </c>
      <c r="BF240" s="232">
        <f>IF(N240="snížená",J240,0)</f>
        <v>0</v>
      </c>
      <c r="BG240" s="232">
        <f>IF(N240="zákl. přenesená",J240,0)</f>
        <v>0</v>
      </c>
      <c r="BH240" s="232">
        <f>IF(N240="sníž. přenesená",J240,0)</f>
        <v>0</v>
      </c>
      <c r="BI240" s="232">
        <f>IF(N240="nulová",J240,0)</f>
        <v>0</v>
      </c>
      <c r="BJ240" s="24" t="s">
        <v>24</v>
      </c>
      <c r="BK240" s="232">
        <f>ROUND(I240*H240,2)</f>
        <v>0</v>
      </c>
      <c r="BL240" s="24" t="s">
        <v>183</v>
      </c>
      <c r="BM240" s="24" t="s">
        <v>435</v>
      </c>
    </row>
    <row r="241" s="1" customFormat="1">
      <c r="B241" s="46"/>
      <c r="C241" s="74"/>
      <c r="D241" s="235" t="s">
        <v>234</v>
      </c>
      <c r="E241" s="74"/>
      <c r="F241" s="259" t="s">
        <v>419</v>
      </c>
      <c r="G241" s="74"/>
      <c r="H241" s="74"/>
      <c r="I241" s="191"/>
      <c r="J241" s="74"/>
      <c r="K241" s="74"/>
      <c r="L241" s="72"/>
      <c r="M241" s="260"/>
      <c r="N241" s="47"/>
      <c r="O241" s="47"/>
      <c r="P241" s="47"/>
      <c r="Q241" s="47"/>
      <c r="R241" s="47"/>
      <c r="S241" s="47"/>
      <c r="T241" s="95"/>
      <c r="AT241" s="24" t="s">
        <v>234</v>
      </c>
      <c r="AU241" s="24" t="s">
        <v>83</v>
      </c>
    </row>
    <row r="242" s="11" customFormat="1">
      <c r="B242" s="233"/>
      <c r="C242" s="234"/>
      <c r="D242" s="235" t="s">
        <v>173</v>
      </c>
      <c r="E242" s="236" t="s">
        <v>22</v>
      </c>
      <c r="F242" s="237" t="s">
        <v>420</v>
      </c>
      <c r="G242" s="234"/>
      <c r="H242" s="238">
        <v>73</v>
      </c>
      <c r="I242" s="239"/>
      <c r="J242" s="234"/>
      <c r="K242" s="234"/>
      <c r="L242" s="240"/>
      <c r="M242" s="241"/>
      <c r="N242" s="242"/>
      <c r="O242" s="242"/>
      <c r="P242" s="242"/>
      <c r="Q242" s="242"/>
      <c r="R242" s="242"/>
      <c r="S242" s="242"/>
      <c r="T242" s="243"/>
      <c r="AT242" s="244" t="s">
        <v>173</v>
      </c>
      <c r="AU242" s="244" t="s">
        <v>83</v>
      </c>
      <c r="AV242" s="11" t="s">
        <v>83</v>
      </c>
      <c r="AW242" s="11" t="s">
        <v>37</v>
      </c>
      <c r="AX242" s="11" t="s">
        <v>24</v>
      </c>
      <c r="AY242" s="244" t="s">
        <v>163</v>
      </c>
    </row>
    <row r="243" s="10" customFormat="1" ht="29.88" customHeight="1">
      <c r="B243" s="205"/>
      <c r="C243" s="206"/>
      <c r="D243" s="207" t="s">
        <v>73</v>
      </c>
      <c r="E243" s="219" t="s">
        <v>204</v>
      </c>
      <c r="F243" s="219" t="s">
        <v>436</v>
      </c>
      <c r="G243" s="206"/>
      <c r="H243" s="206"/>
      <c r="I243" s="209"/>
      <c r="J243" s="220">
        <f>BK243</f>
        <v>0</v>
      </c>
      <c r="K243" s="206"/>
      <c r="L243" s="211"/>
      <c r="M243" s="212"/>
      <c r="N243" s="213"/>
      <c r="O243" s="213"/>
      <c r="P243" s="214">
        <f>SUM(P244:P249)</f>
        <v>0</v>
      </c>
      <c r="Q243" s="213"/>
      <c r="R243" s="214">
        <f>SUM(R244:R249)</f>
        <v>39.375</v>
      </c>
      <c r="S243" s="213"/>
      <c r="T243" s="215">
        <f>SUM(T244:T249)</f>
        <v>0</v>
      </c>
      <c r="AR243" s="216" t="s">
        <v>24</v>
      </c>
      <c r="AT243" s="217" t="s">
        <v>73</v>
      </c>
      <c r="AU243" s="217" t="s">
        <v>24</v>
      </c>
      <c r="AY243" s="216" t="s">
        <v>163</v>
      </c>
      <c r="BK243" s="218">
        <f>SUM(BK244:BK249)</f>
        <v>0</v>
      </c>
    </row>
    <row r="244" s="1" customFormat="1" ht="16.5" customHeight="1">
      <c r="B244" s="46"/>
      <c r="C244" s="221" t="s">
        <v>437</v>
      </c>
      <c r="D244" s="221" t="s">
        <v>166</v>
      </c>
      <c r="E244" s="222" t="s">
        <v>438</v>
      </c>
      <c r="F244" s="223" t="s">
        <v>439</v>
      </c>
      <c r="G244" s="224" t="s">
        <v>440</v>
      </c>
      <c r="H244" s="225">
        <v>58</v>
      </c>
      <c r="I244" s="226"/>
      <c r="J244" s="227">
        <f>ROUND(I244*H244,2)</f>
        <v>0</v>
      </c>
      <c r="K244" s="223" t="s">
        <v>232</v>
      </c>
      <c r="L244" s="72"/>
      <c r="M244" s="228" t="s">
        <v>22</v>
      </c>
      <c r="N244" s="229" t="s">
        <v>45</v>
      </c>
      <c r="O244" s="47"/>
      <c r="P244" s="230">
        <f>O244*H244</f>
        <v>0</v>
      </c>
      <c r="Q244" s="230">
        <v>0.42368</v>
      </c>
      <c r="R244" s="230">
        <f>Q244*H244</f>
        <v>24.573440000000002</v>
      </c>
      <c r="S244" s="230">
        <v>0</v>
      </c>
      <c r="T244" s="231">
        <f>S244*H244</f>
        <v>0</v>
      </c>
      <c r="AR244" s="24" t="s">
        <v>183</v>
      </c>
      <c r="AT244" s="24" t="s">
        <v>166</v>
      </c>
      <c r="AU244" s="24" t="s">
        <v>83</v>
      </c>
      <c r="AY244" s="24" t="s">
        <v>163</v>
      </c>
      <c r="BE244" s="232">
        <f>IF(N244="základní",J244,0)</f>
        <v>0</v>
      </c>
      <c r="BF244" s="232">
        <f>IF(N244="snížená",J244,0)</f>
        <v>0</v>
      </c>
      <c r="BG244" s="232">
        <f>IF(N244="zákl. přenesená",J244,0)</f>
        <v>0</v>
      </c>
      <c r="BH244" s="232">
        <f>IF(N244="sníž. přenesená",J244,0)</f>
        <v>0</v>
      </c>
      <c r="BI244" s="232">
        <f>IF(N244="nulová",J244,0)</f>
        <v>0</v>
      </c>
      <c r="BJ244" s="24" t="s">
        <v>24</v>
      </c>
      <c r="BK244" s="232">
        <f>ROUND(I244*H244,2)</f>
        <v>0</v>
      </c>
      <c r="BL244" s="24" t="s">
        <v>183</v>
      </c>
      <c r="BM244" s="24" t="s">
        <v>441</v>
      </c>
    </row>
    <row r="245" s="1" customFormat="1">
      <c r="B245" s="46"/>
      <c r="C245" s="74"/>
      <c r="D245" s="235" t="s">
        <v>234</v>
      </c>
      <c r="E245" s="74"/>
      <c r="F245" s="259" t="s">
        <v>442</v>
      </c>
      <c r="G245" s="74"/>
      <c r="H245" s="74"/>
      <c r="I245" s="191"/>
      <c r="J245" s="74"/>
      <c r="K245" s="74"/>
      <c r="L245" s="72"/>
      <c r="M245" s="260"/>
      <c r="N245" s="47"/>
      <c r="O245" s="47"/>
      <c r="P245" s="47"/>
      <c r="Q245" s="47"/>
      <c r="R245" s="47"/>
      <c r="S245" s="47"/>
      <c r="T245" s="95"/>
      <c r="AT245" s="24" t="s">
        <v>234</v>
      </c>
      <c r="AU245" s="24" t="s">
        <v>83</v>
      </c>
    </row>
    <row r="246" s="1" customFormat="1" ht="16.5" customHeight="1">
      <c r="B246" s="46"/>
      <c r="C246" s="221" t="s">
        <v>443</v>
      </c>
      <c r="D246" s="221" t="s">
        <v>166</v>
      </c>
      <c r="E246" s="222" t="s">
        <v>444</v>
      </c>
      <c r="F246" s="223" t="s">
        <v>445</v>
      </c>
      <c r="G246" s="224" t="s">
        <v>440</v>
      </c>
      <c r="H246" s="225">
        <v>30</v>
      </c>
      <c r="I246" s="226"/>
      <c r="J246" s="227">
        <f>ROUND(I246*H246,2)</f>
        <v>0</v>
      </c>
      <c r="K246" s="223" t="s">
        <v>232</v>
      </c>
      <c r="L246" s="72"/>
      <c r="M246" s="228" t="s">
        <v>22</v>
      </c>
      <c r="N246" s="229" t="s">
        <v>45</v>
      </c>
      <c r="O246" s="47"/>
      <c r="P246" s="230">
        <f>O246*H246</f>
        <v>0</v>
      </c>
      <c r="Q246" s="230">
        <v>0.42080000000000001</v>
      </c>
      <c r="R246" s="230">
        <f>Q246*H246</f>
        <v>12.624000000000001</v>
      </c>
      <c r="S246" s="230">
        <v>0</v>
      </c>
      <c r="T246" s="231">
        <f>S246*H246</f>
        <v>0</v>
      </c>
      <c r="AR246" s="24" t="s">
        <v>183</v>
      </c>
      <c r="AT246" s="24" t="s">
        <v>166</v>
      </c>
      <c r="AU246" s="24" t="s">
        <v>83</v>
      </c>
      <c r="AY246" s="24" t="s">
        <v>163</v>
      </c>
      <c r="BE246" s="232">
        <f>IF(N246="základní",J246,0)</f>
        <v>0</v>
      </c>
      <c r="BF246" s="232">
        <f>IF(N246="snížená",J246,0)</f>
        <v>0</v>
      </c>
      <c r="BG246" s="232">
        <f>IF(N246="zákl. přenesená",J246,0)</f>
        <v>0</v>
      </c>
      <c r="BH246" s="232">
        <f>IF(N246="sníž. přenesená",J246,0)</f>
        <v>0</v>
      </c>
      <c r="BI246" s="232">
        <f>IF(N246="nulová",J246,0)</f>
        <v>0</v>
      </c>
      <c r="BJ246" s="24" t="s">
        <v>24</v>
      </c>
      <c r="BK246" s="232">
        <f>ROUND(I246*H246,2)</f>
        <v>0</v>
      </c>
      <c r="BL246" s="24" t="s">
        <v>183</v>
      </c>
      <c r="BM246" s="24" t="s">
        <v>446</v>
      </c>
    </row>
    <row r="247" s="1" customFormat="1">
      <c r="B247" s="46"/>
      <c r="C247" s="74"/>
      <c r="D247" s="235" t="s">
        <v>234</v>
      </c>
      <c r="E247" s="74"/>
      <c r="F247" s="259" t="s">
        <v>442</v>
      </c>
      <c r="G247" s="74"/>
      <c r="H247" s="74"/>
      <c r="I247" s="191"/>
      <c r="J247" s="74"/>
      <c r="K247" s="74"/>
      <c r="L247" s="72"/>
      <c r="M247" s="260"/>
      <c r="N247" s="47"/>
      <c r="O247" s="47"/>
      <c r="P247" s="47"/>
      <c r="Q247" s="47"/>
      <c r="R247" s="47"/>
      <c r="S247" s="47"/>
      <c r="T247" s="95"/>
      <c r="AT247" s="24" t="s">
        <v>234</v>
      </c>
      <c r="AU247" s="24" t="s">
        <v>83</v>
      </c>
    </row>
    <row r="248" s="1" customFormat="1" ht="25.5" customHeight="1">
      <c r="B248" s="46"/>
      <c r="C248" s="221" t="s">
        <v>447</v>
      </c>
      <c r="D248" s="221" t="s">
        <v>166</v>
      </c>
      <c r="E248" s="222" t="s">
        <v>448</v>
      </c>
      <c r="F248" s="223" t="s">
        <v>449</v>
      </c>
      <c r="G248" s="224" t="s">
        <v>440</v>
      </c>
      <c r="H248" s="225">
        <v>7</v>
      </c>
      <c r="I248" s="226"/>
      <c r="J248" s="227">
        <f>ROUND(I248*H248,2)</f>
        <v>0</v>
      </c>
      <c r="K248" s="223" t="s">
        <v>232</v>
      </c>
      <c r="L248" s="72"/>
      <c r="M248" s="228" t="s">
        <v>22</v>
      </c>
      <c r="N248" s="229" t="s">
        <v>45</v>
      </c>
      <c r="O248" s="47"/>
      <c r="P248" s="230">
        <f>O248*H248</f>
        <v>0</v>
      </c>
      <c r="Q248" s="230">
        <v>0.31108000000000002</v>
      </c>
      <c r="R248" s="230">
        <f>Q248*H248</f>
        <v>2.1775600000000002</v>
      </c>
      <c r="S248" s="230">
        <v>0</v>
      </c>
      <c r="T248" s="231">
        <f>S248*H248</f>
        <v>0</v>
      </c>
      <c r="AR248" s="24" t="s">
        <v>183</v>
      </c>
      <c r="AT248" s="24" t="s">
        <v>166</v>
      </c>
      <c r="AU248" s="24" t="s">
        <v>83</v>
      </c>
      <c r="AY248" s="24" t="s">
        <v>163</v>
      </c>
      <c r="BE248" s="232">
        <f>IF(N248="základní",J248,0)</f>
        <v>0</v>
      </c>
      <c r="BF248" s="232">
        <f>IF(N248="snížená",J248,0)</f>
        <v>0</v>
      </c>
      <c r="BG248" s="232">
        <f>IF(N248="zákl. přenesená",J248,0)</f>
        <v>0</v>
      </c>
      <c r="BH248" s="232">
        <f>IF(N248="sníž. přenesená",J248,0)</f>
        <v>0</v>
      </c>
      <c r="BI248" s="232">
        <f>IF(N248="nulová",J248,0)</f>
        <v>0</v>
      </c>
      <c r="BJ248" s="24" t="s">
        <v>24</v>
      </c>
      <c r="BK248" s="232">
        <f>ROUND(I248*H248,2)</f>
        <v>0</v>
      </c>
      <c r="BL248" s="24" t="s">
        <v>183</v>
      </c>
      <c r="BM248" s="24" t="s">
        <v>450</v>
      </c>
    </row>
    <row r="249" s="1" customFormat="1">
      <c r="B249" s="46"/>
      <c r="C249" s="74"/>
      <c r="D249" s="235" t="s">
        <v>234</v>
      </c>
      <c r="E249" s="74"/>
      <c r="F249" s="259" t="s">
        <v>442</v>
      </c>
      <c r="G249" s="74"/>
      <c r="H249" s="74"/>
      <c r="I249" s="191"/>
      <c r="J249" s="74"/>
      <c r="K249" s="74"/>
      <c r="L249" s="72"/>
      <c r="M249" s="260"/>
      <c r="N249" s="47"/>
      <c r="O249" s="47"/>
      <c r="P249" s="47"/>
      <c r="Q249" s="47"/>
      <c r="R249" s="47"/>
      <c r="S249" s="47"/>
      <c r="T249" s="95"/>
      <c r="AT249" s="24" t="s">
        <v>234</v>
      </c>
      <c r="AU249" s="24" t="s">
        <v>83</v>
      </c>
    </row>
    <row r="250" s="10" customFormat="1" ht="29.88" customHeight="1">
      <c r="B250" s="205"/>
      <c r="C250" s="206"/>
      <c r="D250" s="207" t="s">
        <v>73</v>
      </c>
      <c r="E250" s="219" t="s">
        <v>213</v>
      </c>
      <c r="F250" s="219" t="s">
        <v>451</v>
      </c>
      <c r="G250" s="206"/>
      <c r="H250" s="206"/>
      <c r="I250" s="209"/>
      <c r="J250" s="220">
        <f>BK250</f>
        <v>0</v>
      </c>
      <c r="K250" s="206"/>
      <c r="L250" s="211"/>
      <c r="M250" s="212"/>
      <c r="N250" s="213"/>
      <c r="O250" s="213"/>
      <c r="P250" s="214">
        <f>SUM(P251:P377)</f>
        <v>0</v>
      </c>
      <c r="Q250" s="213"/>
      <c r="R250" s="214">
        <f>SUM(R251:R377)</f>
        <v>394.91251</v>
      </c>
      <c r="S250" s="213"/>
      <c r="T250" s="215">
        <f>SUM(T251:T377)</f>
        <v>5.4119999999999999</v>
      </c>
      <c r="AR250" s="216" t="s">
        <v>24</v>
      </c>
      <c r="AT250" s="217" t="s">
        <v>73</v>
      </c>
      <c r="AU250" s="217" t="s">
        <v>24</v>
      </c>
      <c r="AY250" s="216" t="s">
        <v>163</v>
      </c>
      <c r="BK250" s="218">
        <f>SUM(BK251:BK377)</f>
        <v>0</v>
      </c>
    </row>
    <row r="251" s="1" customFormat="1" ht="25.5" customHeight="1">
      <c r="B251" s="46"/>
      <c r="C251" s="221" t="s">
        <v>452</v>
      </c>
      <c r="D251" s="221" t="s">
        <v>166</v>
      </c>
      <c r="E251" s="222" t="s">
        <v>453</v>
      </c>
      <c r="F251" s="223" t="s">
        <v>454</v>
      </c>
      <c r="G251" s="224" t="s">
        <v>440</v>
      </c>
      <c r="H251" s="225">
        <v>35</v>
      </c>
      <c r="I251" s="226"/>
      <c r="J251" s="227">
        <f>ROUND(I251*H251,2)</f>
        <v>0</v>
      </c>
      <c r="K251" s="223" t="s">
        <v>232</v>
      </c>
      <c r="L251" s="72"/>
      <c r="M251" s="228" t="s">
        <v>22</v>
      </c>
      <c r="N251" s="229" t="s">
        <v>45</v>
      </c>
      <c r="O251" s="47"/>
      <c r="P251" s="230">
        <f>O251*H251</f>
        <v>0</v>
      </c>
      <c r="Q251" s="230">
        <v>0.00069999999999999999</v>
      </c>
      <c r="R251" s="230">
        <f>Q251*H251</f>
        <v>0.024500000000000001</v>
      </c>
      <c r="S251" s="230">
        <v>0</v>
      </c>
      <c r="T251" s="231">
        <f>S251*H251</f>
        <v>0</v>
      </c>
      <c r="AR251" s="24" t="s">
        <v>183</v>
      </c>
      <c r="AT251" s="24" t="s">
        <v>166</v>
      </c>
      <c r="AU251" s="24" t="s">
        <v>83</v>
      </c>
      <c r="AY251" s="24" t="s">
        <v>163</v>
      </c>
      <c r="BE251" s="232">
        <f>IF(N251="základní",J251,0)</f>
        <v>0</v>
      </c>
      <c r="BF251" s="232">
        <f>IF(N251="snížená",J251,0)</f>
        <v>0</v>
      </c>
      <c r="BG251" s="232">
        <f>IF(N251="zákl. přenesená",J251,0)</f>
        <v>0</v>
      </c>
      <c r="BH251" s="232">
        <f>IF(N251="sníž. přenesená",J251,0)</f>
        <v>0</v>
      </c>
      <c r="BI251" s="232">
        <f>IF(N251="nulová",J251,0)</f>
        <v>0</v>
      </c>
      <c r="BJ251" s="24" t="s">
        <v>24</v>
      </c>
      <c r="BK251" s="232">
        <f>ROUND(I251*H251,2)</f>
        <v>0</v>
      </c>
      <c r="BL251" s="24" t="s">
        <v>183</v>
      </c>
      <c r="BM251" s="24" t="s">
        <v>455</v>
      </c>
    </row>
    <row r="252" s="1" customFormat="1">
      <c r="B252" s="46"/>
      <c r="C252" s="74"/>
      <c r="D252" s="235" t="s">
        <v>234</v>
      </c>
      <c r="E252" s="74"/>
      <c r="F252" s="259" t="s">
        <v>456</v>
      </c>
      <c r="G252" s="74"/>
      <c r="H252" s="74"/>
      <c r="I252" s="191"/>
      <c r="J252" s="74"/>
      <c r="K252" s="74"/>
      <c r="L252" s="72"/>
      <c r="M252" s="260"/>
      <c r="N252" s="47"/>
      <c r="O252" s="47"/>
      <c r="P252" s="47"/>
      <c r="Q252" s="47"/>
      <c r="R252" s="47"/>
      <c r="S252" s="47"/>
      <c r="T252" s="95"/>
      <c r="AT252" s="24" t="s">
        <v>234</v>
      </c>
      <c r="AU252" s="24" t="s">
        <v>83</v>
      </c>
    </row>
    <row r="253" s="11" customFormat="1">
      <c r="B253" s="233"/>
      <c r="C253" s="234"/>
      <c r="D253" s="235" t="s">
        <v>173</v>
      </c>
      <c r="E253" s="236" t="s">
        <v>22</v>
      </c>
      <c r="F253" s="237" t="s">
        <v>457</v>
      </c>
      <c r="G253" s="234"/>
      <c r="H253" s="238">
        <v>25</v>
      </c>
      <c r="I253" s="239"/>
      <c r="J253" s="234"/>
      <c r="K253" s="234"/>
      <c r="L253" s="240"/>
      <c r="M253" s="241"/>
      <c r="N253" s="242"/>
      <c r="O253" s="242"/>
      <c r="P253" s="242"/>
      <c r="Q253" s="242"/>
      <c r="R253" s="242"/>
      <c r="S253" s="242"/>
      <c r="T253" s="243"/>
      <c r="AT253" s="244" t="s">
        <v>173</v>
      </c>
      <c r="AU253" s="244" t="s">
        <v>83</v>
      </c>
      <c r="AV253" s="11" t="s">
        <v>83</v>
      </c>
      <c r="AW253" s="11" t="s">
        <v>37</v>
      </c>
      <c r="AX253" s="11" t="s">
        <v>74</v>
      </c>
      <c r="AY253" s="244" t="s">
        <v>163</v>
      </c>
    </row>
    <row r="254" s="11" customFormat="1">
      <c r="B254" s="233"/>
      <c r="C254" s="234"/>
      <c r="D254" s="235" t="s">
        <v>173</v>
      </c>
      <c r="E254" s="236" t="s">
        <v>22</v>
      </c>
      <c r="F254" s="237" t="s">
        <v>458</v>
      </c>
      <c r="G254" s="234"/>
      <c r="H254" s="238">
        <v>10</v>
      </c>
      <c r="I254" s="239"/>
      <c r="J254" s="234"/>
      <c r="K254" s="234"/>
      <c r="L254" s="240"/>
      <c r="M254" s="241"/>
      <c r="N254" s="242"/>
      <c r="O254" s="242"/>
      <c r="P254" s="242"/>
      <c r="Q254" s="242"/>
      <c r="R254" s="242"/>
      <c r="S254" s="242"/>
      <c r="T254" s="243"/>
      <c r="AT254" s="244" t="s">
        <v>173</v>
      </c>
      <c r="AU254" s="244" t="s">
        <v>83</v>
      </c>
      <c r="AV254" s="11" t="s">
        <v>83</v>
      </c>
      <c r="AW254" s="11" t="s">
        <v>37</v>
      </c>
      <c r="AX254" s="11" t="s">
        <v>74</v>
      </c>
      <c r="AY254" s="244" t="s">
        <v>163</v>
      </c>
    </row>
    <row r="255" s="13" customFormat="1">
      <c r="B255" s="261"/>
      <c r="C255" s="262"/>
      <c r="D255" s="235" t="s">
        <v>173</v>
      </c>
      <c r="E255" s="263" t="s">
        <v>22</v>
      </c>
      <c r="F255" s="264" t="s">
        <v>266</v>
      </c>
      <c r="G255" s="262"/>
      <c r="H255" s="265">
        <v>35</v>
      </c>
      <c r="I255" s="266"/>
      <c r="J255" s="262"/>
      <c r="K255" s="262"/>
      <c r="L255" s="267"/>
      <c r="M255" s="268"/>
      <c r="N255" s="269"/>
      <c r="O255" s="269"/>
      <c r="P255" s="269"/>
      <c r="Q255" s="269"/>
      <c r="R255" s="269"/>
      <c r="S255" s="269"/>
      <c r="T255" s="270"/>
      <c r="AT255" s="271" t="s">
        <v>173</v>
      </c>
      <c r="AU255" s="271" t="s">
        <v>83</v>
      </c>
      <c r="AV255" s="13" t="s">
        <v>183</v>
      </c>
      <c r="AW255" s="13" t="s">
        <v>37</v>
      </c>
      <c r="AX255" s="13" t="s">
        <v>24</v>
      </c>
      <c r="AY255" s="271" t="s">
        <v>163</v>
      </c>
    </row>
    <row r="256" s="1" customFormat="1" ht="16.5" customHeight="1">
      <c r="B256" s="46"/>
      <c r="C256" s="272" t="s">
        <v>459</v>
      </c>
      <c r="D256" s="272" t="s">
        <v>344</v>
      </c>
      <c r="E256" s="273" t="s">
        <v>460</v>
      </c>
      <c r="F256" s="274" t="s">
        <v>461</v>
      </c>
      <c r="G256" s="275" t="s">
        <v>440</v>
      </c>
      <c r="H256" s="276">
        <v>25</v>
      </c>
      <c r="I256" s="277"/>
      <c r="J256" s="278">
        <f>ROUND(I256*H256,2)</f>
        <v>0</v>
      </c>
      <c r="K256" s="274" t="s">
        <v>22</v>
      </c>
      <c r="L256" s="279"/>
      <c r="M256" s="280" t="s">
        <v>22</v>
      </c>
      <c r="N256" s="281" t="s">
        <v>45</v>
      </c>
      <c r="O256" s="47"/>
      <c r="P256" s="230">
        <f>O256*H256</f>
        <v>0</v>
      </c>
      <c r="Q256" s="230">
        <v>0.0050000000000000001</v>
      </c>
      <c r="R256" s="230">
        <f>Q256*H256</f>
        <v>0.125</v>
      </c>
      <c r="S256" s="230">
        <v>0</v>
      </c>
      <c r="T256" s="231">
        <f>S256*H256</f>
        <v>0</v>
      </c>
      <c r="AR256" s="24" t="s">
        <v>204</v>
      </c>
      <c r="AT256" s="24" t="s">
        <v>344</v>
      </c>
      <c r="AU256" s="24" t="s">
        <v>83</v>
      </c>
      <c r="AY256" s="24" t="s">
        <v>163</v>
      </c>
      <c r="BE256" s="232">
        <f>IF(N256="základní",J256,0)</f>
        <v>0</v>
      </c>
      <c r="BF256" s="232">
        <f>IF(N256="snížená",J256,0)</f>
        <v>0</v>
      </c>
      <c r="BG256" s="232">
        <f>IF(N256="zákl. přenesená",J256,0)</f>
        <v>0</v>
      </c>
      <c r="BH256" s="232">
        <f>IF(N256="sníž. přenesená",J256,0)</f>
        <v>0</v>
      </c>
      <c r="BI256" s="232">
        <f>IF(N256="nulová",J256,0)</f>
        <v>0</v>
      </c>
      <c r="BJ256" s="24" t="s">
        <v>24</v>
      </c>
      <c r="BK256" s="232">
        <f>ROUND(I256*H256,2)</f>
        <v>0</v>
      </c>
      <c r="BL256" s="24" t="s">
        <v>183</v>
      </c>
      <c r="BM256" s="24" t="s">
        <v>462</v>
      </c>
    </row>
    <row r="257" s="11" customFormat="1">
      <c r="B257" s="233"/>
      <c r="C257" s="234"/>
      <c r="D257" s="235" t="s">
        <v>173</v>
      </c>
      <c r="E257" s="236" t="s">
        <v>22</v>
      </c>
      <c r="F257" s="237" t="s">
        <v>463</v>
      </c>
      <c r="G257" s="234"/>
      <c r="H257" s="238">
        <v>25</v>
      </c>
      <c r="I257" s="239"/>
      <c r="J257" s="234"/>
      <c r="K257" s="234"/>
      <c r="L257" s="240"/>
      <c r="M257" s="241"/>
      <c r="N257" s="242"/>
      <c r="O257" s="242"/>
      <c r="P257" s="242"/>
      <c r="Q257" s="242"/>
      <c r="R257" s="242"/>
      <c r="S257" s="242"/>
      <c r="T257" s="243"/>
      <c r="AT257" s="244" t="s">
        <v>173</v>
      </c>
      <c r="AU257" s="244" t="s">
        <v>83</v>
      </c>
      <c r="AV257" s="11" t="s">
        <v>83</v>
      </c>
      <c r="AW257" s="11" t="s">
        <v>37</v>
      </c>
      <c r="AX257" s="11" t="s">
        <v>24</v>
      </c>
      <c r="AY257" s="244" t="s">
        <v>163</v>
      </c>
    </row>
    <row r="258" s="1" customFormat="1" ht="16.5" customHeight="1">
      <c r="B258" s="46"/>
      <c r="C258" s="272" t="s">
        <v>464</v>
      </c>
      <c r="D258" s="272" t="s">
        <v>344</v>
      </c>
      <c r="E258" s="273" t="s">
        <v>465</v>
      </c>
      <c r="F258" s="274" t="s">
        <v>461</v>
      </c>
      <c r="G258" s="275" t="s">
        <v>440</v>
      </c>
      <c r="H258" s="276">
        <v>10</v>
      </c>
      <c r="I258" s="277"/>
      <c r="J258" s="278">
        <f>ROUND(I258*H258,2)</f>
        <v>0</v>
      </c>
      <c r="K258" s="274" t="s">
        <v>22</v>
      </c>
      <c r="L258" s="279"/>
      <c r="M258" s="280" t="s">
        <v>22</v>
      </c>
      <c r="N258" s="281" t="s">
        <v>45</v>
      </c>
      <c r="O258" s="47"/>
      <c r="P258" s="230">
        <f>O258*H258</f>
        <v>0</v>
      </c>
      <c r="Q258" s="230">
        <v>0.0050000000000000001</v>
      </c>
      <c r="R258" s="230">
        <f>Q258*H258</f>
        <v>0.050000000000000003</v>
      </c>
      <c r="S258" s="230">
        <v>0</v>
      </c>
      <c r="T258" s="231">
        <f>S258*H258</f>
        <v>0</v>
      </c>
      <c r="AR258" s="24" t="s">
        <v>204</v>
      </c>
      <c r="AT258" s="24" t="s">
        <v>344</v>
      </c>
      <c r="AU258" s="24" t="s">
        <v>83</v>
      </c>
      <c r="AY258" s="24" t="s">
        <v>163</v>
      </c>
      <c r="BE258" s="232">
        <f>IF(N258="základní",J258,0)</f>
        <v>0</v>
      </c>
      <c r="BF258" s="232">
        <f>IF(N258="snížená",J258,0)</f>
        <v>0</v>
      </c>
      <c r="BG258" s="232">
        <f>IF(N258="zákl. přenesená",J258,0)</f>
        <v>0</v>
      </c>
      <c r="BH258" s="232">
        <f>IF(N258="sníž. přenesená",J258,0)</f>
        <v>0</v>
      </c>
      <c r="BI258" s="232">
        <f>IF(N258="nulová",J258,0)</f>
        <v>0</v>
      </c>
      <c r="BJ258" s="24" t="s">
        <v>24</v>
      </c>
      <c r="BK258" s="232">
        <f>ROUND(I258*H258,2)</f>
        <v>0</v>
      </c>
      <c r="BL258" s="24" t="s">
        <v>183</v>
      </c>
      <c r="BM258" s="24" t="s">
        <v>466</v>
      </c>
    </row>
    <row r="259" s="11" customFormat="1">
      <c r="B259" s="233"/>
      <c r="C259" s="234"/>
      <c r="D259" s="235" t="s">
        <v>173</v>
      </c>
      <c r="E259" s="236" t="s">
        <v>22</v>
      </c>
      <c r="F259" s="237" t="s">
        <v>467</v>
      </c>
      <c r="G259" s="234"/>
      <c r="H259" s="238">
        <v>10</v>
      </c>
      <c r="I259" s="239"/>
      <c r="J259" s="234"/>
      <c r="K259" s="234"/>
      <c r="L259" s="240"/>
      <c r="M259" s="241"/>
      <c r="N259" s="242"/>
      <c r="O259" s="242"/>
      <c r="P259" s="242"/>
      <c r="Q259" s="242"/>
      <c r="R259" s="242"/>
      <c r="S259" s="242"/>
      <c r="T259" s="243"/>
      <c r="AT259" s="244" t="s">
        <v>173</v>
      </c>
      <c r="AU259" s="244" t="s">
        <v>83</v>
      </c>
      <c r="AV259" s="11" t="s">
        <v>83</v>
      </c>
      <c r="AW259" s="11" t="s">
        <v>37</v>
      </c>
      <c r="AX259" s="11" t="s">
        <v>24</v>
      </c>
      <c r="AY259" s="244" t="s">
        <v>163</v>
      </c>
    </row>
    <row r="260" s="1" customFormat="1" ht="25.5" customHeight="1">
      <c r="B260" s="46"/>
      <c r="C260" s="221" t="s">
        <v>468</v>
      </c>
      <c r="D260" s="221" t="s">
        <v>166</v>
      </c>
      <c r="E260" s="222" t="s">
        <v>469</v>
      </c>
      <c r="F260" s="223" t="s">
        <v>470</v>
      </c>
      <c r="G260" s="224" t="s">
        <v>440</v>
      </c>
      <c r="H260" s="225">
        <v>8</v>
      </c>
      <c r="I260" s="226"/>
      <c r="J260" s="227">
        <f>ROUND(I260*H260,2)</f>
        <v>0</v>
      </c>
      <c r="K260" s="223" t="s">
        <v>232</v>
      </c>
      <c r="L260" s="72"/>
      <c r="M260" s="228" t="s">
        <v>22</v>
      </c>
      <c r="N260" s="229" t="s">
        <v>45</v>
      </c>
      <c r="O260" s="47"/>
      <c r="P260" s="230">
        <f>O260*H260</f>
        <v>0</v>
      </c>
      <c r="Q260" s="230">
        <v>0.0010499999999999999</v>
      </c>
      <c r="R260" s="230">
        <f>Q260*H260</f>
        <v>0.0083999999999999995</v>
      </c>
      <c r="S260" s="230">
        <v>0</v>
      </c>
      <c r="T260" s="231">
        <f>S260*H260</f>
        <v>0</v>
      </c>
      <c r="AR260" s="24" t="s">
        <v>183</v>
      </c>
      <c r="AT260" s="24" t="s">
        <v>166</v>
      </c>
      <c r="AU260" s="24" t="s">
        <v>83</v>
      </c>
      <c r="AY260" s="24" t="s">
        <v>163</v>
      </c>
      <c r="BE260" s="232">
        <f>IF(N260="základní",J260,0)</f>
        <v>0</v>
      </c>
      <c r="BF260" s="232">
        <f>IF(N260="snížená",J260,0)</f>
        <v>0</v>
      </c>
      <c r="BG260" s="232">
        <f>IF(N260="zákl. přenesená",J260,0)</f>
        <v>0</v>
      </c>
      <c r="BH260" s="232">
        <f>IF(N260="sníž. přenesená",J260,0)</f>
        <v>0</v>
      </c>
      <c r="BI260" s="232">
        <f>IF(N260="nulová",J260,0)</f>
        <v>0</v>
      </c>
      <c r="BJ260" s="24" t="s">
        <v>24</v>
      </c>
      <c r="BK260" s="232">
        <f>ROUND(I260*H260,2)</f>
        <v>0</v>
      </c>
      <c r="BL260" s="24" t="s">
        <v>183</v>
      </c>
      <c r="BM260" s="24" t="s">
        <v>471</v>
      </c>
    </row>
    <row r="261" s="1" customFormat="1">
      <c r="B261" s="46"/>
      <c r="C261" s="74"/>
      <c r="D261" s="235" t="s">
        <v>234</v>
      </c>
      <c r="E261" s="74"/>
      <c r="F261" s="259" t="s">
        <v>456</v>
      </c>
      <c r="G261" s="74"/>
      <c r="H261" s="74"/>
      <c r="I261" s="191"/>
      <c r="J261" s="74"/>
      <c r="K261" s="74"/>
      <c r="L261" s="72"/>
      <c r="M261" s="260"/>
      <c r="N261" s="47"/>
      <c r="O261" s="47"/>
      <c r="P261" s="47"/>
      <c r="Q261" s="47"/>
      <c r="R261" s="47"/>
      <c r="S261" s="47"/>
      <c r="T261" s="95"/>
      <c r="AT261" s="24" t="s">
        <v>234</v>
      </c>
      <c r="AU261" s="24" t="s">
        <v>83</v>
      </c>
    </row>
    <row r="262" s="11" customFormat="1">
      <c r="B262" s="233"/>
      <c r="C262" s="234"/>
      <c r="D262" s="235" t="s">
        <v>173</v>
      </c>
      <c r="E262" s="236" t="s">
        <v>22</v>
      </c>
      <c r="F262" s="237" t="s">
        <v>472</v>
      </c>
      <c r="G262" s="234"/>
      <c r="H262" s="238">
        <v>8</v>
      </c>
      <c r="I262" s="239"/>
      <c r="J262" s="234"/>
      <c r="K262" s="234"/>
      <c r="L262" s="240"/>
      <c r="M262" s="241"/>
      <c r="N262" s="242"/>
      <c r="O262" s="242"/>
      <c r="P262" s="242"/>
      <c r="Q262" s="242"/>
      <c r="R262" s="242"/>
      <c r="S262" s="242"/>
      <c r="T262" s="243"/>
      <c r="AT262" s="244" t="s">
        <v>173</v>
      </c>
      <c r="AU262" s="244" t="s">
        <v>83</v>
      </c>
      <c r="AV262" s="11" t="s">
        <v>83</v>
      </c>
      <c r="AW262" s="11" t="s">
        <v>37</v>
      </c>
      <c r="AX262" s="11" t="s">
        <v>24</v>
      </c>
      <c r="AY262" s="244" t="s">
        <v>163</v>
      </c>
    </row>
    <row r="263" s="1" customFormat="1" ht="16.5" customHeight="1">
      <c r="B263" s="46"/>
      <c r="C263" s="272" t="s">
        <v>473</v>
      </c>
      <c r="D263" s="272" t="s">
        <v>344</v>
      </c>
      <c r="E263" s="273" t="s">
        <v>474</v>
      </c>
      <c r="F263" s="274" t="s">
        <v>475</v>
      </c>
      <c r="G263" s="275" t="s">
        <v>440</v>
      </c>
      <c r="H263" s="276">
        <v>8</v>
      </c>
      <c r="I263" s="277"/>
      <c r="J263" s="278">
        <f>ROUND(I263*H263,2)</f>
        <v>0</v>
      </c>
      <c r="K263" s="274" t="s">
        <v>22</v>
      </c>
      <c r="L263" s="279"/>
      <c r="M263" s="280" t="s">
        <v>22</v>
      </c>
      <c r="N263" s="281" t="s">
        <v>45</v>
      </c>
      <c r="O263" s="47"/>
      <c r="P263" s="230">
        <f>O263*H263</f>
        <v>0</v>
      </c>
      <c r="Q263" s="230">
        <v>0.015699999999999999</v>
      </c>
      <c r="R263" s="230">
        <f>Q263*H263</f>
        <v>0.12559999999999999</v>
      </c>
      <c r="S263" s="230">
        <v>0</v>
      </c>
      <c r="T263" s="231">
        <f>S263*H263</f>
        <v>0</v>
      </c>
      <c r="AR263" s="24" t="s">
        <v>204</v>
      </c>
      <c r="AT263" s="24" t="s">
        <v>344</v>
      </c>
      <c r="AU263" s="24" t="s">
        <v>83</v>
      </c>
      <c r="AY263" s="24" t="s">
        <v>163</v>
      </c>
      <c r="BE263" s="232">
        <f>IF(N263="základní",J263,0)</f>
        <v>0</v>
      </c>
      <c r="BF263" s="232">
        <f>IF(N263="snížená",J263,0)</f>
        <v>0</v>
      </c>
      <c r="BG263" s="232">
        <f>IF(N263="zákl. přenesená",J263,0)</f>
        <v>0</v>
      </c>
      <c r="BH263" s="232">
        <f>IF(N263="sníž. přenesená",J263,0)</f>
        <v>0</v>
      </c>
      <c r="BI263" s="232">
        <f>IF(N263="nulová",J263,0)</f>
        <v>0</v>
      </c>
      <c r="BJ263" s="24" t="s">
        <v>24</v>
      </c>
      <c r="BK263" s="232">
        <f>ROUND(I263*H263,2)</f>
        <v>0</v>
      </c>
      <c r="BL263" s="24" t="s">
        <v>183</v>
      </c>
      <c r="BM263" s="24" t="s">
        <v>476</v>
      </c>
    </row>
    <row r="264" s="1" customFormat="1" ht="16.5" customHeight="1">
      <c r="B264" s="46"/>
      <c r="C264" s="221" t="s">
        <v>477</v>
      </c>
      <c r="D264" s="221" t="s">
        <v>166</v>
      </c>
      <c r="E264" s="222" t="s">
        <v>478</v>
      </c>
      <c r="F264" s="223" t="s">
        <v>479</v>
      </c>
      <c r="G264" s="224" t="s">
        <v>440</v>
      </c>
      <c r="H264" s="225">
        <v>45</v>
      </c>
      <c r="I264" s="226"/>
      <c r="J264" s="227">
        <f>ROUND(I264*H264,2)</f>
        <v>0</v>
      </c>
      <c r="K264" s="223" t="s">
        <v>232</v>
      </c>
      <c r="L264" s="72"/>
      <c r="M264" s="228" t="s">
        <v>22</v>
      </c>
      <c r="N264" s="229" t="s">
        <v>45</v>
      </c>
      <c r="O264" s="47"/>
      <c r="P264" s="230">
        <f>O264*H264</f>
        <v>0</v>
      </c>
      <c r="Q264" s="230">
        <v>0.10940999999999999</v>
      </c>
      <c r="R264" s="230">
        <f>Q264*H264</f>
        <v>4.9234499999999999</v>
      </c>
      <c r="S264" s="230">
        <v>0</v>
      </c>
      <c r="T264" s="231">
        <f>S264*H264</f>
        <v>0</v>
      </c>
      <c r="AR264" s="24" t="s">
        <v>183</v>
      </c>
      <c r="AT264" s="24" t="s">
        <v>166</v>
      </c>
      <c r="AU264" s="24" t="s">
        <v>83</v>
      </c>
      <c r="AY264" s="24" t="s">
        <v>163</v>
      </c>
      <c r="BE264" s="232">
        <f>IF(N264="základní",J264,0)</f>
        <v>0</v>
      </c>
      <c r="BF264" s="232">
        <f>IF(N264="snížená",J264,0)</f>
        <v>0</v>
      </c>
      <c r="BG264" s="232">
        <f>IF(N264="zákl. přenesená",J264,0)</f>
        <v>0</v>
      </c>
      <c r="BH264" s="232">
        <f>IF(N264="sníž. přenesená",J264,0)</f>
        <v>0</v>
      </c>
      <c r="BI264" s="232">
        <f>IF(N264="nulová",J264,0)</f>
        <v>0</v>
      </c>
      <c r="BJ264" s="24" t="s">
        <v>24</v>
      </c>
      <c r="BK264" s="232">
        <f>ROUND(I264*H264,2)</f>
        <v>0</v>
      </c>
      <c r="BL264" s="24" t="s">
        <v>183</v>
      </c>
      <c r="BM264" s="24" t="s">
        <v>480</v>
      </c>
    </row>
    <row r="265" s="1" customFormat="1">
      <c r="B265" s="46"/>
      <c r="C265" s="74"/>
      <c r="D265" s="235" t="s">
        <v>234</v>
      </c>
      <c r="E265" s="74"/>
      <c r="F265" s="259" t="s">
        <v>481</v>
      </c>
      <c r="G265" s="74"/>
      <c r="H265" s="74"/>
      <c r="I265" s="191"/>
      <c r="J265" s="74"/>
      <c r="K265" s="74"/>
      <c r="L265" s="72"/>
      <c r="M265" s="260"/>
      <c r="N265" s="47"/>
      <c r="O265" s="47"/>
      <c r="P265" s="47"/>
      <c r="Q265" s="47"/>
      <c r="R265" s="47"/>
      <c r="S265" s="47"/>
      <c r="T265" s="95"/>
      <c r="AT265" s="24" t="s">
        <v>234</v>
      </c>
      <c r="AU265" s="24" t="s">
        <v>83</v>
      </c>
    </row>
    <row r="266" s="11" customFormat="1">
      <c r="B266" s="233"/>
      <c r="C266" s="234"/>
      <c r="D266" s="235" t="s">
        <v>173</v>
      </c>
      <c r="E266" s="236" t="s">
        <v>22</v>
      </c>
      <c r="F266" s="237" t="s">
        <v>482</v>
      </c>
      <c r="G266" s="234"/>
      <c r="H266" s="238">
        <v>45</v>
      </c>
      <c r="I266" s="239"/>
      <c r="J266" s="234"/>
      <c r="K266" s="234"/>
      <c r="L266" s="240"/>
      <c r="M266" s="241"/>
      <c r="N266" s="242"/>
      <c r="O266" s="242"/>
      <c r="P266" s="242"/>
      <c r="Q266" s="242"/>
      <c r="R266" s="242"/>
      <c r="S266" s="242"/>
      <c r="T266" s="243"/>
      <c r="AT266" s="244" t="s">
        <v>173</v>
      </c>
      <c r="AU266" s="244" t="s">
        <v>83</v>
      </c>
      <c r="AV266" s="11" t="s">
        <v>83</v>
      </c>
      <c r="AW266" s="11" t="s">
        <v>37</v>
      </c>
      <c r="AX266" s="11" t="s">
        <v>24</v>
      </c>
      <c r="AY266" s="244" t="s">
        <v>163</v>
      </c>
    </row>
    <row r="267" s="1" customFormat="1" ht="16.5" customHeight="1">
      <c r="B267" s="46"/>
      <c r="C267" s="272" t="s">
        <v>483</v>
      </c>
      <c r="D267" s="272" t="s">
        <v>344</v>
      </c>
      <c r="E267" s="273" t="s">
        <v>484</v>
      </c>
      <c r="F267" s="274" t="s">
        <v>485</v>
      </c>
      <c r="G267" s="275" t="s">
        <v>440</v>
      </c>
      <c r="H267" s="276">
        <v>45</v>
      </c>
      <c r="I267" s="277"/>
      <c r="J267" s="278">
        <f>ROUND(I267*H267,2)</f>
        <v>0</v>
      </c>
      <c r="K267" s="274" t="s">
        <v>232</v>
      </c>
      <c r="L267" s="279"/>
      <c r="M267" s="280" t="s">
        <v>22</v>
      </c>
      <c r="N267" s="281" t="s">
        <v>45</v>
      </c>
      <c r="O267" s="47"/>
      <c r="P267" s="230">
        <f>O267*H267</f>
        <v>0</v>
      </c>
      <c r="Q267" s="230">
        <v>0.0061000000000000004</v>
      </c>
      <c r="R267" s="230">
        <f>Q267*H267</f>
        <v>0.27450000000000002</v>
      </c>
      <c r="S267" s="230">
        <v>0</v>
      </c>
      <c r="T267" s="231">
        <f>S267*H267</f>
        <v>0</v>
      </c>
      <c r="AR267" s="24" t="s">
        <v>204</v>
      </c>
      <c r="AT267" s="24" t="s">
        <v>344</v>
      </c>
      <c r="AU267" s="24" t="s">
        <v>83</v>
      </c>
      <c r="AY267" s="24" t="s">
        <v>163</v>
      </c>
      <c r="BE267" s="232">
        <f>IF(N267="základní",J267,0)</f>
        <v>0</v>
      </c>
      <c r="BF267" s="232">
        <f>IF(N267="snížená",J267,0)</f>
        <v>0</v>
      </c>
      <c r="BG267" s="232">
        <f>IF(N267="zákl. přenesená",J267,0)</f>
        <v>0</v>
      </c>
      <c r="BH267" s="232">
        <f>IF(N267="sníž. přenesená",J267,0)</f>
        <v>0</v>
      </c>
      <c r="BI267" s="232">
        <f>IF(N267="nulová",J267,0)</f>
        <v>0</v>
      </c>
      <c r="BJ267" s="24" t="s">
        <v>24</v>
      </c>
      <c r="BK267" s="232">
        <f>ROUND(I267*H267,2)</f>
        <v>0</v>
      </c>
      <c r="BL267" s="24" t="s">
        <v>183</v>
      </c>
      <c r="BM267" s="24" t="s">
        <v>486</v>
      </c>
    </row>
    <row r="268" s="1" customFormat="1" ht="25.5" customHeight="1">
      <c r="B268" s="46"/>
      <c r="C268" s="221" t="s">
        <v>487</v>
      </c>
      <c r="D268" s="221" t="s">
        <v>166</v>
      </c>
      <c r="E268" s="222" t="s">
        <v>488</v>
      </c>
      <c r="F268" s="223" t="s">
        <v>489</v>
      </c>
      <c r="G268" s="224" t="s">
        <v>261</v>
      </c>
      <c r="H268" s="225">
        <v>857</v>
      </c>
      <c r="I268" s="226"/>
      <c r="J268" s="227">
        <f>ROUND(I268*H268,2)</f>
        <v>0</v>
      </c>
      <c r="K268" s="223" t="s">
        <v>232</v>
      </c>
      <c r="L268" s="72"/>
      <c r="M268" s="228" t="s">
        <v>22</v>
      </c>
      <c r="N268" s="229" t="s">
        <v>45</v>
      </c>
      <c r="O268" s="47"/>
      <c r="P268" s="230">
        <f>O268*H268</f>
        <v>0</v>
      </c>
      <c r="Q268" s="230">
        <v>8.0000000000000007E-05</v>
      </c>
      <c r="R268" s="230">
        <f>Q268*H268</f>
        <v>0.06856000000000001</v>
      </c>
      <c r="S268" s="230">
        <v>0</v>
      </c>
      <c r="T268" s="231">
        <f>S268*H268</f>
        <v>0</v>
      </c>
      <c r="AR268" s="24" t="s">
        <v>183</v>
      </c>
      <c r="AT268" s="24" t="s">
        <v>166</v>
      </c>
      <c r="AU268" s="24" t="s">
        <v>83</v>
      </c>
      <c r="AY268" s="24" t="s">
        <v>163</v>
      </c>
      <c r="BE268" s="232">
        <f>IF(N268="základní",J268,0)</f>
        <v>0</v>
      </c>
      <c r="BF268" s="232">
        <f>IF(N268="snížená",J268,0)</f>
        <v>0</v>
      </c>
      <c r="BG268" s="232">
        <f>IF(N268="zákl. přenesená",J268,0)</f>
        <v>0</v>
      </c>
      <c r="BH268" s="232">
        <f>IF(N268="sníž. přenesená",J268,0)</f>
        <v>0</v>
      </c>
      <c r="BI268" s="232">
        <f>IF(N268="nulová",J268,0)</f>
        <v>0</v>
      </c>
      <c r="BJ268" s="24" t="s">
        <v>24</v>
      </c>
      <c r="BK268" s="232">
        <f>ROUND(I268*H268,2)</f>
        <v>0</v>
      </c>
      <c r="BL268" s="24" t="s">
        <v>183</v>
      </c>
      <c r="BM268" s="24" t="s">
        <v>490</v>
      </c>
    </row>
    <row r="269" s="1" customFormat="1">
      <c r="B269" s="46"/>
      <c r="C269" s="74"/>
      <c r="D269" s="235" t="s">
        <v>234</v>
      </c>
      <c r="E269" s="74"/>
      <c r="F269" s="259" t="s">
        <v>491</v>
      </c>
      <c r="G269" s="74"/>
      <c r="H269" s="74"/>
      <c r="I269" s="191"/>
      <c r="J269" s="74"/>
      <c r="K269" s="74"/>
      <c r="L269" s="72"/>
      <c r="M269" s="260"/>
      <c r="N269" s="47"/>
      <c r="O269" s="47"/>
      <c r="P269" s="47"/>
      <c r="Q269" s="47"/>
      <c r="R269" s="47"/>
      <c r="S269" s="47"/>
      <c r="T269" s="95"/>
      <c r="AT269" s="24" t="s">
        <v>234</v>
      </c>
      <c r="AU269" s="24" t="s">
        <v>83</v>
      </c>
    </row>
    <row r="270" s="11" customFormat="1">
      <c r="B270" s="233"/>
      <c r="C270" s="234"/>
      <c r="D270" s="235" t="s">
        <v>173</v>
      </c>
      <c r="E270" s="236" t="s">
        <v>22</v>
      </c>
      <c r="F270" s="237" t="s">
        <v>492</v>
      </c>
      <c r="G270" s="234"/>
      <c r="H270" s="238">
        <v>857</v>
      </c>
      <c r="I270" s="239"/>
      <c r="J270" s="234"/>
      <c r="K270" s="234"/>
      <c r="L270" s="240"/>
      <c r="M270" s="241"/>
      <c r="N270" s="242"/>
      <c r="O270" s="242"/>
      <c r="P270" s="242"/>
      <c r="Q270" s="242"/>
      <c r="R270" s="242"/>
      <c r="S270" s="242"/>
      <c r="T270" s="243"/>
      <c r="AT270" s="244" t="s">
        <v>173</v>
      </c>
      <c r="AU270" s="244" t="s">
        <v>83</v>
      </c>
      <c r="AV270" s="11" t="s">
        <v>83</v>
      </c>
      <c r="AW270" s="11" t="s">
        <v>37</v>
      </c>
      <c r="AX270" s="11" t="s">
        <v>24</v>
      </c>
      <c r="AY270" s="244" t="s">
        <v>163</v>
      </c>
    </row>
    <row r="271" s="1" customFormat="1" ht="25.5" customHeight="1">
      <c r="B271" s="46"/>
      <c r="C271" s="221" t="s">
        <v>493</v>
      </c>
      <c r="D271" s="221" t="s">
        <v>166</v>
      </c>
      <c r="E271" s="222" t="s">
        <v>494</v>
      </c>
      <c r="F271" s="223" t="s">
        <v>495</v>
      </c>
      <c r="G271" s="224" t="s">
        <v>261</v>
      </c>
      <c r="H271" s="225">
        <v>1947</v>
      </c>
      <c r="I271" s="226"/>
      <c r="J271" s="227">
        <f>ROUND(I271*H271,2)</f>
        <v>0</v>
      </c>
      <c r="K271" s="223" t="s">
        <v>232</v>
      </c>
      <c r="L271" s="72"/>
      <c r="M271" s="228" t="s">
        <v>22</v>
      </c>
      <c r="N271" s="229" t="s">
        <v>45</v>
      </c>
      <c r="O271" s="47"/>
      <c r="P271" s="230">
        <f>O271*H271</f>
        <v>0</v>
      </c>
      <c r="Q271" s="230">
        <v>3.0000000000000001E-05</v>
      </c>
      <c r="R271" s="230">
        <f>Q271*H271</f>
        <v>0.058410000000000004</v>
      </c>
      <c r="S271" s="230">
        <v>0</v>
      </c>
      <c r="T271" s="231">
        <f>S271*H271</f>
        <v>0</v>
      </c>
      <c r="AR271" s="24" t="s">
        <v>183</v>
      </c>
      <c r="AT271" s="24" t="s">
        <v>166</v>
      </c>
      <c r="AU271" s="24" t="s">
        <v>83</v>
      </c>
      <c r="AY271" s="24" t="s">
        <v>163</v>
      </c>
      <c r="BE271" s="232">
        <f>IF(N271="základní",J271,0)</f>
        <v>0</v>
      </c>
      <c r="BF271" s="232">
        <f>IF(N271="snížená",J271,0)</f>
        <v>0</v>
      </c>
      <c r="BG271" s="232">
        <f>IF(N271="zákl. přenesená",J271,0)</f>
        <v>0</v>
      </c>
      <c r="BH271" s="232">
        <f>IF(N271="sníž. přenesená",J271,0)</f>
        <v>0</v>
      </c>
      <c r="BI271" s="232">
        <f>IF(N271="nulová",J271,0)</f>
        <v>0</v>
      </c>
      <c r="BJ271" s="24" t="s">
        <v>24</v>
      </c>
      <c r="BK271" s="232">
        <f>ROUND(I271*H271,2)</f>
        <v>0</v>
      </c>
      <c r="BL271" s="24" t="s">
        <v>183</v>
      </c>
      <c r="BM271" s="24" t="s">
        <v>496</v>
      </c>
    </row>
    <row r="272" s="1" customFormat="1">
      <c r="B272" s="46"/>
      <c r="C272" s="74"/>
      <c r="D272" s="235" t="s">
        <v>234</v>
      </c>
      <c r="E272" s="74"/>
      <c r="F272" s="259" t="s">
        <v>491</v>
      </c>
      <c r="G272" s="74"/>
      <c r="H272" s="74"/>
      <c r="I272" s="191"/>
      <c r="J272" s="74"/>
      <c r="K272" s="74"/>
      <c r="L272" s="72"/>
      <c r="M272" s="260"/>
      <c r="N272" s="47"/>
      <c r="O272" s="47"/>
      <c r="P272" s="47"/>
      <c r="Q272" s="47"/>
      <c r="R272" s="47"/>
      <c r="S272" s="47"/>
      <c r="T272" s="95"/>
      <c r="AT272" s="24" t="s">
        <v>234</v>
      </c>
      <c r="AU272" s="24" t="s">
        <v>83</v>
      </c>
    </row>
    <row r="273" s="11" customFormat="1">
      <c r="B273" s="233"/>
      <c r="C273" s="234"/>
      <c r="D273" s="235" t="s">
        <v>173</v>
      </c>
      <c r="E273" s="236" t="s">
        <v>22</v>
      </c>
      <c r="F273" s="237" t="s">
        <v>497</v>
      </c>
      <c r="G273" s="234"/>
      <c r="H273" s="238">
        <v>956</v>
      </c>
      <c r="I273" s="239"/>
      <c r="J273" s="234"/>
      <c r="K273" s="234"/>
      <c r="L273" s="240"/>
      <c r="M273" s="241"/>
      <c r="N273" s="242"/>
      <c r="O273" s="242"/>
      <c r="P273" s="242"/>
      <c r="Q273" s="242"/>
      <c r="R273" s="242"/>
      <c r="S273" s="242"/>
      <c r="T273" s="243"/>
      <c r="AT273" s="244" t="s">
        <v>173</v>
      </c>
      <c r="AU273" s="244" t="s">
        <v>83</v>
      </c>
      <c r="AV273" s="11" t="s">
        <v>83</v>
      </c>
      <c r="AW273" s="11" t="s">
        <v>37</v>
      </c>
      <c r="AX273" s="11" t="s">
        <v>74</v>
      </c>
      <c r="AY273" s="244" t="s">
        <v>163</v>
      </c>
    </row>
    <row r="274" s="11" customFormat="1">
      <c r="B274" s="233"/>
      <c r="C274" s="234"/>
      <c r="D274" s="235" t="s">
        <v>173</v>
      </c>
      <c r="E274" s="236" t="s">
        <v>22</v>
      </c>
      <c r="F274" s="237" t="s">
        <v>498</v>
      </c>
      <c r="G274" s="234"/>
      <c r="H274" s="238">
        <v>1120</v>
      </c>
      <c r="I274" s="239"/>
      <c r="J274" s="234"/>
      <c r="K274" s="234"/>
      <c r="L274" s="240"/>
      <c r="M274" s="241"/>
      <c r="N274" s="242"/>
      <c r="O274" s="242"/>
      <c r="P274" s="242"/>
      <c r="Q274" s="242"/>
      <c r="R274" s="242"/>
      <c r="S274" s="242"/>
      <c r="T274" s="243"/>
      <c r="AT274" s="244" t="s">
        <v>173</v>
      </c>
      <c r="AU274" s="244" t="s">
        <v>83</v>
      </c>
      <c r="AV274" s="11" t="s">
        <v>83</v>
      </c>
      <c r="AW274" s="11" t="s">
        <v>37</v>
      </c>
      <c r="AX274" s="11" t="s">
        <v>74</v>
      </c>
      <c r="AY274" s="244" t="s">
        <v>163</v>
      </c>
    </row>
    <row r="275" s="11" customFormat="1">
      <c r="B275" s="233"/>
      <c r="C275" s="234"/>
      <c r="D275" s="235" t="s">
        <v>173</v>
      </c>
      <c r="E275" s="236" t="s">
        <v>22</v>
      </c>
      <c r="F275" s="237" t="s">
        <v>499</v>
      </c>
      <c r="G275" s="234"/>
      <c r="H275" s="238">
        <v>188</v>
      </c>
      <c r="I275" s="239"/>
      <c r="J275" s="234"/>
      <c r="K275" s="234"/>
      <c r="L275" s="240"/>
      <c r="M275" s="241"/>
      <c r="N275" s="242"/>
      <c r="O275" s="242"/>
      <c r="P275" s="242"/>
      <c r="Q275" s="242"/>
      <c r="R275" s="242"/>
      <c r="S275" s="242"/>
      <c r="T275" s="243"/>
      <c r="AT275" s="244" t="s">
        <v>173</v>
      </c>
      <c r="AU275" s="244" t="s">
        <v>83</v>
      </c>
      <c r="AV275" s="11" t="s">
        <v>83</v>
      </c>
      <c r="AW275" s="11" t="s">
        <v>37</v>
      </c>
      <c r="AX275" s="11" t="s">
        <v>74</v>
      </c>
      <c r="AY275" s="244" t="s">
        <v>163</v>
      </c>
    </row>
    <row r="276" s="11" customFormat="1">
      <c r="B276" s="233"/>
      <c r="C276" s="234"/>
      <c r="D276" s="235" t="s">
        <v>173</v>
      </c>
      <c r="E276" s="236" t="s">
        <v>22</v>
      </c>
      <c r="F276" s="237" t="s">
        <v>500</v>
      </c>
      <c r="G276" s="234"/>
      <c r="H276" s="238">
        <v>-317</v>
      </c>
      <c r="I276" s="239"/>
      <c r="J276" s="234"/>
      <c r="K276" s="234"/>
      <c r="L276" s="240"/>
      <c r="M276" s="241"/>
      <c r="N276" s="242"/>
      <c r="O276" s="242"/>
      <c r="P276" s="242"/>
      <c r="Q276" s="242"/>
      <c r="R276" s="242"/>
      <c r="S276" s="242"/>
      <c r="T276" s="243"/>
      <c r="AT276" s="244" t="s">
        <v>173</v>
      </c>
      <c r="AU276" s="244" t="s">
        <v>83</v>
      </c>
      <c r="AV276" s="11" t="s">
        <v>83</v>
      </c>
      <c r="AW276" s="11" t="s">
        <v>37</v>
      </c>
      <c r="AX276" s="11" t="s">
        <v>74</v>
      </c>
      <c r="AY276" s="244" t="s">
        <v>163</v>
      </c>
    </row>
    <row r="277" s="13" customFormat="1">
      <c r="B277" s="261"/>
      <c r="C277" s="262"/>
      <c r="D277" s="235" t="s">
        <v>173</v>
      </c>
      <c r="E277" s="263" t="s">
        <v>22</v>
      </c>
      <c r="F277" s="264" t="s">
        <v>266</v>
      </c>
      <c r="G277" s="262"/>
      <c r="H277" s="265">
        <v>1947</v>
      </c>
      <c r="I277" s="266"/>
      <c r="J277" s="262"/>
      <c r="K277" s="262"/>
      <c r="L277" s="267"/>
      <c r="M277" s="268"/>
      <c r="N277" s="269"/>
      <c r="O277" s="269"/>
      <c r="P277" s="269"/>
      <c r="Q277" s="269"/>
      <c r="R277" s="269"/>
      <c r="S277" s="269"/>
      <c r="T277" s="270"/>
      <c r="AT277" s="271" t="s">
        <v>173</v>
      </c>
      <c r="AU277" s="271" t="s">
        <v>83</v>
      </c>
      <c r="AV277" s="13" t="s">
        <v>183</v>
      </c>
      <c r="AW277" s="13" t="s">
        <v>37</v>
      </c>
      <c r="AX277" s="13" t="s">
        <v>24</v>
      </c>
      <c r="AY277" s="271" t="s">
        <v>163</v>
      </c>
    </row>
    <row r="278" s="1" customFormat="1" ht="25.5" customHeight="1">
      <c r="B278" s="46"/>
      <c r="C278" s="221" t="s">
        <v>501</v>
      </c>
      <c r="D278" s="221" t="s">
        <v>166</v>
      </c>
      <c r="E278" s="222" t="s">
        <v>502</v>
      </c>
      <c r="F278" s="223" t="s">
        <v>503</v>
      </c>
      <c r="G278" s="224" t="s">
        <v>261</v>
      </c>
      <c r="H278" s="225">
        <v>741</v>
      </c>
      <c r="I278" s="226"/>
      <c r="J278" s="227">
        <f>ROUND(I278*H278,2)</f>
        <v>0</v>
      </c>
      <c r="K278" s="223" t="s">
        <v>232</v>
      </c>
      <c r="L278" s="72"/>
      <c r="M278" s="228" t="s">
        <v>22</v>
      </c>
      <c r="N278" s="229" t="s">
        <v>45</v>
      </c>
      <c r="O278" s="47"/>
      <c r="P278" s="230">
        <f>O278*H278</f>
        <v>0</v>
      </c>
      <c r="Q278" s="230">
        <v>0.00014999999999999999</v>
      </c>
      <c r="R278" s="230">
        <f>Q278*H278</f>
        <v>0.11114999999999999</v>
      </c>
      <c r="S278" s="230">
        <v>0</v>
      </c>
      <c r="T278" s="231">
        <f>S278*H278</f>
        <v>0</v>
      </c>
      <c r="AR278" s="24" t="s">
        <v>183</v>
      </c>
      <c r="AT278" s="24" t="s">
        <v>166</v>
      </c>
      <c r="AU278" s="24" t="s">
        <v>83</v>
      </c>
      <c r="AY278" s="24" t="s">
        <v>163</v>
      </c>
      <c r="BE278" s="232">
        <f>IF(N278="základní",J278,0)</f>
        <v>0</v>
      </c>
      <c r="BF278" s="232">
        <f>IF(N278="snížená",J278,0)</f>
        <v>0</v>
      </c>
      <c r="BG278" s="232">
        <f>IF(N278="zákl. přenesená",J278,0)</f>
        <v>0</v>
      </c>
      <c r="BH278" s="232">
        <f>IF(N278="sníž. přenesená",J278,0)</f>
        <v>0</v>
      </c>
      <c r="BI278" s="232">
        <f>IF(N278="nulová",J278,0)</f>
        <v>0</v>
      </c>
      <c r="BJ278" s="24" t="s">
        <v>24</v>
      </c>
      <c r="BK278" s="232">
        <f>ROUND(I278*H278,2)</f>
        <v>0</v>
      </c>
      <c r="BL278" s="24" t="s">
        <v>183</v>
      </c>
      <c r="BM278" s="24" t="s">
        <v>504</v>
      </c>
    </row>
    <row r="279" s="1" customFormat="1">
      <c r="B279" s="46"/>
      <c r="C279" s="74"/>
      <c r="D279" s="235" t="s">
        <v>234</v>
      </c>
      <c r="E279" s="74"/>
      <c r="F279" s="259" t="s">
        <v>491</v>
      </c>
      <c r="G279" s="74"/>
      <c r="H279" s="74"/>
      <c r="I279" s="191"/>
      <c r="J279" s="74"/>
      <c r="K279" s="74"/>
      <c r="L279" s="72"/>
      <c r="M279" s="260"/>
      <c r="N279" s="47"/>
      <c r="O279" s="47"/>
      <c r="P279" s="47"/>
      <c r="Q279" s="47"/>
      <c r="R279" s="47"/>
      <c r="S279" s="47"/>
      <c r="T279" s="95"/>
      <c r="AT279" s="24" t="s">
        <v>234</v>
      </c>
      <c r="AU279" s="24" t="s">
        <v>83</v>
      </c>
    </row>
    <row r="280" s="11" customFormat="1">
      <c r="B280" s="233"/>
      <c r="C280" s="234"/>
      <c r="D280" s="235" t="s">
        <v>173</v>
      </c>
      <c r="E280" s="236" t="s">
        <v>22</v>
      </c>
      <c r="F280" s="237" t="s">
        <v>505</v>
      </c>
      <c r="G280" s="234"/>
      <c r="H280" s="238">
        <v>741</v>
      </c>
      <c r="I280" s="239"/>
      <c r="J280" s="234"/>
      <c r="K280" s="234"/>
      <c r="L280" s="240"/>
      <c r="M280" s="241"/>
      <c r="N280" s="242"/>
      <c r="O280" s="242"/>
      <c r="P280" s="242"/>
      <c r="Q280" s="242"/>
      <c r="R280" s="242"/>
      <c r="S280" s="242"/>
      <c r="T280" s="243"/>
      <c r="AT280" s="244" t="s">
        <v>173</v>
      </c>
      <c r="AU280" s="244" t="s">
        <v>83</v>
      </c>
      <c r="AV280" s="11" t="s">
        <v>83</v>
      </c>
      <c r="AW280" s="11" t="s">
        <v>37</v>
      </c>
      <c r="AX280" s="11" t="s">
        <v>24</v>
      </c>
      <c r="AY280" s="244" t="s">
        <v>163</v>
      </c>
    </row>
    <row r="281" s="1" customFormat="1" ht="25.5" customHeight="1">
      <c r="B281" s="46"/>
      <c r="C281" s="221" t="s">
        <v>506</v>
      </c>
      <c r="D281" s="221" t="s">
        <v>166</v>
      </c>
      <c r="E281" s="222" t="s">
        <v>507</v>
      </c>
      <c r="F281" s="223" t="s">
        <v>508</v>
      </c>
      <c r="G281" s="224" t="s">
        <v>261</v>
      </c>
      <c r="H281" s="225">
        <v>390</v>
      </c>
      <c r="I281" s="226"/>
      <c r="J281" s="227">
        <f>ROUND(I281*H281,2)</f>
        <v>0</v>
      </c>
      <c r="K281" s="223" t="s">
        <v>232</v>
      </c>
      <c r="L281" s="72"/>
      <c r="M281" s="228" t="s">
        <v>22</v>
      </c>
      <c r="N281" s="229" t="s">
        <v>45</v>
      </c>
      <c r="O281" s="47"/>
      <c r="P281" s="230">
        <f>O281*H281</f>
        <v>0</v>
      </c>
      <c r="Q281" s="230">
        <v>5.0000000000000002E-05</v>
      </c>
      <c r="R281" s="230">
        <f>Q281*H281</f>
        <v>0.0195</v>
      </c>
      <c r="S281" s="230">
        <v>0</v>
      </c>
      <c r="T281" s="231">
        <f>S281*H281</f>
        <v>0</v>
      </c>
      <c r="AR281" s="24" t="s">
        <v>183</v>
      </c>
      <c r="AT281" s="24" t="s">
        <v>166</v>
      </c>
      <c r="AU281" s="24" t="s">
        <v>83</v>
      </c>
      <c r="AY281" s="24" t="s">
        <v>163</v>
      </c>
      <c r="BE281" s="232">
        <f>IF(N281="základní",J281,0)</f>
        <v>0</v>
      </c>
      <c r="BF281" s="232">
        <f>IF(N281="snížená",J281,0)</f>
        <v>0</v>
      </c>
      <c r="BG281" s="232">
        <f>IF(N281="zákl. přenesená",J281,0)</f>
        <v>0</v>
      </c>
      <c r="BH281" s="232">
        <f>IF(N281="sníž. přenesená",J281,0)</f>
        <v>0</v>
      </c>
      <c r="BI281" s="232">
        <f>IF(N281="nulová",J281,0)</f>
        <v>0</v>
      </c>
      <c r="BJ281" s="24" t="s">
        <v>24</v>
      </c>
      <c r="BK281" s="232">
        <f>ROUND(I281*H281,2)</f>
        <v>0</v>
      </c>
      <c r="BL281" s="24" t="s">
        <v>183</v>
      </c>
      <c r="BM281" s="24" t="s">
        <v>509</v>
      </c>
    </row>
    <row r="282" s="1" customFormat="1">
      <c r="B282" s="46"/>
      <c r="C282" s="74"/>
      <c r="D282" s="235" t="s">
        <v>234</v>
      </c>
      <c r="E282" s="74"/>
      <c r="F282" s="259" t="s">
        <v>491</v>
      </c>
      <c r="G282" s="74"/>
      <c r="H282" s="74"/>
      <c r="I282" s="191"/>
      <c r="J282" s="74"/>
      <c r="K282" s="74"/>
      <c r="L282" s="72"/>
      <c r="M282" s="260"/>
      <c r="N282" s="47"/>
      <c r="O282" s="47"/>
      <c r="P282" s="47"/>
      <c r="Q282" s="47"/>
      <c r="R282" s="47"/>
      <c r="S282" s="47"/>
      <c r="T282" s="95"/>
      <c r="AT282" s="24" t="s">
        <v>234</v>
      </c>
      <c r="AU282" s="24" t="s">
        <v>83</v>
      </c>
    </row>
    <row r="283" s="11" customFormat="1">
      <c r="B283" s="233"/>
      <c r="C283" s="234"/>
      <c r="D283" s="235" t="s">
        <v>173</v>
      </c>
      <c r="E283" s="236" t="s">
        <v>22</v>
      </c>
      <c r="F283" s="237" t="s">
        <v>510</v>
      </c>
      <c r="G283" s="234"/>
      <c r="H283" s="238">
        <v>390</v>
      </c>
      <c r="I283" s="239"/>
      <c r="J283" s="234"/>
      <c r="K283" s="234"/>
      <c r="L283" s="240"/>
      <c r="M283" s="241"/>
      <c r="N283" s="242"/>
      <c r="O283" s="242"/>
      <c r="P283" s="242"/>
      <c r="Q283" s="242"/>
      <c r="R283" s="242"/>
      <c r="S283" s="242"/>
      <c r="T283" s="243"/>
      <c r="AT283" s="244" t="s">
        <v>173</v>
      </c>
      <c r="AU283" s="244" t="s">
        <v>83</v>
      </c>
      <c r="AV283" s="11" t="s">
        <v>83</v>
      </c>
      <c r="AW283" s="11" t="s">
        <v>37</v>
      </c>
      <c r="AX283" s="11" t="s">
        <v>24</v>
      </c>
      <c r="AY283" s="244" t="s">
        <v>163</v>
      </c>
    </row>
    <row r="284" s="1" customFormat="1" ht="25.5" customHeight="1">
      <c r="B284" s="46"/>
      <c r="C284" s="221" t="s">
        <v>511</v>
      </c>
      <c r="D284" s="221" t="s">
        <v>166</v>
      </c>
      <c r="E284" s="222" t="s">
        <v>512</v>
      </c>
      <c r="F284" s="223" t="s">
        <v>513</v>
      </c>
      <c r="G284" s="224" t="s">
        <v>231</v>
      </c>
      <c r="H284" s="225">
        <v>547</v>
      </c>
      <c r="I284" s="226"/>
      <c r="J284" s="227">
        <f>ROUND(I284*H284,2)</f>
        <v>0</v>
      </c>
      <c r="K284" s="223" t="s">
        <v>232</v>
      </c>
      <c r="L284" s="72"/>
      <c r="M284" s="228" t="s">
        <v>22</v>
      </c>
      <c r="N284" s="229" t="s">
        <v>45</v>
      </c>
      <c r="O284" s="47"/>
      <c r="P284" s="230">
        <f>O284*H284</f>
        <v>0</v>
      </c>
      <c r="Q284" s="230">
        <v>0.00059999999999999995</v>
      </c>
      <c r="R284" s="230">
        <f>Q284*H284</f>
        <v>0.32819999999999999</v>
      </c>
      <c r="S284" s="230">
        <v>0</v>
      </c>
      <c r="T284" s="231">
        <f>S284*H284</f>
        <v>0</v>
      </c>
      <c r="AR284" s="24" t="s">
        <v>183</v>
      </c>
      <c r="AT284" s="24" t="s">
        <v>166</v>
      </c>
      <c r="AU284" s="24" t="s">
        <v>83</v>
      </c>
      <c r="AY284" s="24" t="s">
        <v>163</v>
      </c>
      <c r="BE284" s="232">
        <f>IF(N284="základní",J284,0)</f>
        <v>0</v>
      </c>
      <c r="BF284" s="232">
        <f>IF(N284="snížená",J284,0)</f>
        <v>0</v>
      </c>
      <c r="BG284" s="232">
        <f>IF(N284="zákl. přenesená",J284,0)</f>
        <v>0</v>
      </c>
      <c r="BH284" s="232">
        <f>IF(N284="sníž. přenesená",J284,0)</f>
        <v>0</v>
      </c>
      <c r="BI284" s="232">
        <f>IF(N284="nulová",J284,0)</f>
        <v>0</v>
      </c>
      <c r="BJ284" s="24" t="s">
        <v>24</v>
      </c>
      <c r="BK284" s="232">
        <f>ROUND(I284*H284,2)</f>
        <v>0</v>
      </c>
      <c r="BL284" s="24" t="s">
        <v>183</v>
      </c>
      <c r="BM284" s="24" t="s">
        <v>514</v>
      </c>
    </row>
    <row r="285" s="1" customFormat="1">
      <c r="B285" s="46"/>
      <c r="C285" s="74"/>
      <c r="D285" s="235" t="s">
        <v>234</v>
      </c>
      <c r="E285" s="74"/>
      <c r="F285" s="259" t="s">
        <v>491</v>
      </c>
      <c r="G285" s="74"/>
      <c r="H285" s="74"/>
      <c r="I285" s="191"/>
      <c r="J285" s="74"/>
      <c r="K285" s="74"/>
      <c r="L285" s="72"/>
      <c r="M285" s="260"/>
      <c r="N285" s="47"/>
      <c r="O285" s="47"/>
      <c r="P285" s="47"/>
      <c r="Q285" s="47"/>
      <c r="R285" s="47"/>
      <c r="S285" s="47"/>
      <c r="T285" s="95"/>
      <c r="AT285" s="24" t="s">
        <v>234</v>
      </c>
      <c r="AU285" s="24" t="s">
        <v>83</v>
      </c>
    </row>
    <row r="286" s="11" customFormat="1">
      <c r="B286" s="233"/>
      <c r="C286" s="234"/>
      <c r="D286" s="235" t="s">
        <v>173</v>
      </c>
      <c r="E286" s="236" t="s">
        <v>22</v>
      </c>
      <c r="F286" s="237" t="s">
        <v>515</v>
      </c>
      <c r="G286" s="234"/>
      <c r="H286" s="238">
        <v>100</v>
      </c>
      <c r="I286" s="239"/>
      <c r="J286" s="234"/>
      <c r="K286" s="234"/>
      <c r="L286" s="240"/>
      <c r="M286" s="241"/>
      <c r="N286" s="242"/>
      <c r="O286" s="242"/>
      <c r="P286" s="242"/>
      <c r="Q286" s="242"/>
      <c r="R286" s="242"/>
      <c r="S286" s="242"/>
      <c r="T286" s="243"/>
      <c r="AT286" s="244" t="s">
        <v>173</v>
      </c>
      <c r="AU286" s="244" t="s">
        <v>83</v>
      </c>
      <c r="AV286" s="11" t="s">
        <v>83</v>
      </c>
      <c r="AW286" s="11" t="s">
        <v>37</v>
      </c>
      <c r="AX286" s="11" t="s">
        <v>74</v>
      </c>
      <c r="AY286" s="244" t="s">
        <v>163</v>
      </c>
    </row>
    <row r="287" s="11" customFormat="1">
      <c r="B287" s="233"/>
      <c r="C287" s="234"/>
      <c r="D287" s="235" t="s">
        <v>173</v>
      </c>
      <c r="E287" s="236" t="s">
        <v>22</v>
      </c>
      <c r="F287" s="237" t="s">
        <v>516</v>
      </c>
      <c r="G287" s="234"/>
      <c r="H287" s="238">
        <v>395</v>
      </c>
      <c r="I287" s="239"/>
      <c r="J287" s="234"/>
      <c r="K287" s="234"/>
      <c r="L287" s="240"/>
      <c r="M287" s="241"/>
      <c r="N287" s="242"/>
      <c r="O287" s="242"/>
      <c r="P287" s="242"/>
      <c r="Q287" s="242"/>
      <c r="R287" s="242"/>
      <c r="S287" s="242"/>
      <c r="T287" s="243"/>
      <c r="AT287" s="244" t="s">
        <v>173</v>
      </c>
      <c r="AU287" s="244" t="s">
        <v>83</v>
      </c>
      <c r="AV287" s="11" t="s">
        <v>83</v>
      </c>
      <c r="AW287" s="11" t="s">
        <v>37</v>
      </c>
      <c r="AX287" s="11" t="s">
        <v>74</v>
      </c>
      <c r="AY287" s="244" t="s">
        <v>163</v>
      </c>
    </row>
    <row r="288" s="11" customFormat="1">
      <c r="B288" s="233"/>
      <c r="C288" s="234"/>
      <c r="D288" s="235" t="s">
        <v>173</v>
      </c>
      <c r="E288" s="236" t="s">
        <v>22</v>
      </c>
      <c r="F288" s="237" t="s">
        <v>517</v>
      </c>
      <c r="G288" s="234"/>
      <c r="H288" s="238">
        <v>17</v>
      </c>
      <c r="I288" s="239"/>
      <c r="J288" s="234"/>
      <c r="K288" s="234"/>
      <c r="L288" s="240"/>
      <c r="M288" s="241"/>
      <c r="N288" s="242"/>
      <c r="O288" s="242"/>
      <c r="P288" s="242"/>
      <c r="Q288" s="242"/>
      <c r="R288" s="242"/>
      <c r="S288" s="242"/>
      <c r="T288" s="243"/>
      <c r="AT288" s="244" t="s">
        <v>173</v>
      </c>
      <c r="AU288" s="244" t="s">
        <v>83</v>
      </c>
      <c r="AV288" s="11" t="s">
        <v>83</v>
      </c>
      <c r="AW288" s="11" t="s">
        <v>37</v>
      </c>
      <c r="AX288" s="11" t="s">
        <v>74</v>
      </c>
      <c r="AY288" s="244" t="s">
        <v>163</v>
      </c>
    </row>
    <row r="289" s="11" customFormat="1">
      <c r="B289" s="233"/>
      <c r="C289" s="234"/>
      <c r="D289" s="235" t="s">
        <v>173</v>
      </c>
      <c r="E289" s="236" t="s">
        <v>22</v>
      </c>
      <c r="F289" s="237" t="s">
        <v>518</v>
      </c>
      <c r="G289" s="234"/>
      <c r="H289" s="238">
        <v>100</v>
      </c>
      <c r="I289" s="239"/>
      <c r="J289" s="234"/>
      <c r="K289" s="234"/>
      <c r="L289" s="240"/>
      <c r="M289" s="241"/>
      <c r="N289" s="242"/>
      <c r="O289" s="242"/>
      <c r="P289" s="242"/>
      <c r="Q289" s="242"/>
      <c r="R289" s="242"/>
      <c r="S289" s="242"/>
      <c r="T289" s="243"/>
      <c r="AT289" s="244" t="s">
        <v>173</v>
      </c>
      <c r="AU289" s="244" t="s">
        <v>83</v>
      </c>
      <c r="AV289" s="11" t="s">
        <v>83</v>
      </c>
      <c r="AW289" s="11" t="s">
        <v>37</v>
      </c>
      <c r="AX289" s="11" t="s">
        <v>74</v>
      </c>
      <c r="AY289" s="244" t="s">
        <v>163</v>
      </c>
    </row>
    <row r="290" s="11" customFormat="1">
      <c r="B290" s="233"/>
      <c r="C290" s="234"/>
      <c r="D290" s="235" t="s">
        <v>173</v>
      </c>
      <c r="E290" s="236" t="s">
        <v>22</v>
      </c>
      <c r="F290" s="237" t="s">
        <v>519</v>
      </c>
      <c r="G290" s="234"/>
      <c r="H290" s="238">
        <v>106</v>
      </c>
      <c r="I290" s="239"/>
      <c r="J290" s="234"/>
      <c r="K290" s="234"/>
      <c r="L290" s="240"/>
      <c r="M290" s="241"/>
      <c r="N290" s="242"/>
      <c r="O290" s="242"/>
      <c r="P290" s="242"/>
      <c r="Q290" s="242"/>
      <c r="R290" s="242"/>
      <c r="S290" s="242"/>
      <c r="T290" s="243"/>
      <c r="AT290" s="244" t="s">
        <v>173</v>
      </c>
      <c r="AU290" s="244" t="s">
        <v>83</v>
      </c>
      <c r="AV290" s="11" t="s">
        <v>83</v>
      </c>
      <c r="AW290" s="11" t="s">
        <v>37</v>
      </c>
      <c r="AX290" s="11" t="s">
        <v>74</v>
      </c>
      <c r="AY290" s="244" t="s">
        <v>163</v>
      </c>
    </row>
    <row r="291" s="11" customFormat="1">
      <c r="B291" s="233"/>
      <c r="C291" s="234"/>
      <c r="D291" s="235" t="s">
        <v>173</v>
      </c>
      <c r="E291" s="236" t="s">
        <v>22</v>
      </c>
      <c r="F291" s="237" t="s">
        <v>520</v>
      </c>
      <c r="G291" s="234"/>
      <c r="H291" s="238">
        <v>8</v>
      </c>
      <c r="I291" s="239"/>
      <c r="J291" s="234"/>
      <c r="K291" s="234"/>
      <c r="L291" s="240"/>
      <c r="M291" s="241"/>
      <c r="N291" s="242"/>
      <c r="O291" s="242"/>
      <c r="P291" s="242"/>
      <c r="Q291" s="242"/>
      <c r="R291" s="242"/>
      <c r="S291" s="242"/>
      <c r="T291" s="243"/>
      <c r="AT291" s="244" t="s">
        <v>173</v>
      </c>
      <c r="AU291" s="244" t="s">
        <v>83</v>
      </c>
      <c r="AV291" s="11" t="s">
        <v>83</v>
      </c>
      <c r="AW291" s="11" t="s">
        <v>37</v>
      </c>
      <c r="AX291" s="11" t="s">
        <v>74</v>
      </c>
      <c r="AY291" s="244" t="s">
        <v>163</v>
      </c>
    </row>
    <row r="292" s="11" customFormat="1">
      <c r="B292" s="233"/>
      <c r="C292" s="234"/>
      <c r="D292" s="235" t="s">
        <v>173</v>
      </c>
      <c r="E292" s="236" t="s">
        <v>22</v>
      </c>
      <c r="F292" s="237" t="s">
        <v>521</v>
      </c>
      <c r="G292" s="234"/>
      <c r="H292" s="238">
        <v>50</v>
      </c>
      <c r="I292" s="239"/>
      <c r="J292" s="234"/>
      <c r="K292" s="234"/>
      <c r="L292" s="240"/>
      <c r="M292" s="241"/>
      <c r="N292" s="242"/>
      <c r="O292" s="242"/>
      <c r="P292" s="242"/>
      <c r="Q292" s="242"/>
      <c r="R292" s="242"/>
      <c r="S292" s="242"/>
      <c r="T292" s="243"/>
      <c r="AT292" s="244" t="s">
        <v>173</v>
      </c>
      <c r="AU292" s="244" t="s">
        <v>83</v>
      </c>
      <c r="AV292" s="11" t="s">
        <v>83</v>
      </c>
      <c r="AW292" s="11" t="s">
        <v>37</v>
      </c>
      <c r="AX292" s="11" t="s">
        <v>74</v>
      </c>
      <c r="AY292" s="244" t="s">
        <v>163</v>
      </c>
    </row>
    <row r="293" s="11" customFormat="1">
      <c r="B293" s="233"/>
      <c r="C293" s="234"/>
      <c r="D293" s="235" t="s">
        <v>173</v>
      </c>
      <c r="E293" s="236" t="s">
        <v>22</v>
      </c>
      <c r="F293" s="237" t="s">
        <v>522</v>
      </c>
      <c r="G293" s="234"/>
      <c r="H293" s="238">
        <v>36</v>
      </c>
      <c r="I293" s="239"/>
      <c r="J293" s="234"/>
      <c r="K293" s="234"/>
      <c r="L293" s="240"/>
      <c r="M293" s="241"/>
      <c r="N293" s="242"/>
      <c r="O293" s="242"/>
      <c r="P293" s="242"/>
      <c r="Q293" s="242"/>
      <c r="R293" s="242"/>
      <c r="S293" s="242"/>
      <c r="T293" s="243"/>
      <c r="AT293" s="244" t="s">
        <v>173</v>
      </c>
      <c r="AU293" s="244" t="s">
        <v>83</v>
      </c>
      <c r="AV293" s="11" t="s">
        <v>83</v>
      </c>
      <c r="AW293" s="11" t="s">
        <v>37</v>
      </c>
      <c r="AX293" s="11" t="s">
        <v>74</v>
      </c>
      <c r="AY293" s="244" t="s">
        <v>163</v>
      </c>
    </row>
    <row r="294" s="11" customFormat="1">
      <c r="B294" s="233"/>
      <c r="C294" s="234"/>
      <c r="D294" s="235" t="s">
        <v>173</v>
      </c>
      <c r="E294" s="236" t="s">
        <v>22</v>
      </c>
      <c r="F294" s="237" t="s">
        <v>523</v>
      </c>
      <c r="G294" s="234"/>
      <c r="H294" s="238">
        <v>-265</v>
      </c>
      <c r="I294" s="239"/>
      <c r="J294" s="234"/>
      <c r="K294" s="234"/>
      <c r="L294" s="240"/>
      <c r="M294" s="241"/>
      <c r="N294" s="242"/>
      <c r="O294" s="242"/>
      <c r="P294" s="242"/>
      <c r="Q294" s="242"/>
      <c r="R294" s="242"/>
      <c r="S294" s="242"/>
      <c r="T294" s="243"/>
      <c r="AT294" s="244" t="s">
        <v>173</v>
      </c>
      <c r="AU294" s="244" t="s">
        <v>83</v>
      </c>
      <c r="AV294" s="11" t="s">
        <v>83</v>
      </c>
      <c r="AW294" s="11" t="s">
        <v>37</v>
      </c>
      <c r="AX294" s="11" t="s">
        <v>74</v>
      </c>
      <c r="AY294" s="244" t="s">
        <v>163</v>
      </c>
    </row>
    <row r="295" s="13" customFormat="1">
      <c r="B295" s="261"/>
      <c r="C295" s="262"/>
      <c r="D295" s="235" t="s">
        <v>173</v>
      </c>
      <c r="E295" s="263" t="s">
        <v>22</v>
      </c>
      <c r="F295" s="264" t="s">
        <v>266</v>
      </c>
      <c r="G295" s="262"/>
      <c r="H295" s="265">
        <v>547</v>
      </c>
      <c r="I295" s="266"/>
      <c r="J295" s="262"/>
      <c r="K295" s="262"/>
      <c r="L295" s="267"/>
      <c r="M295" s="268"/>
      <c r="N295" s="269"/>
      <c r="O295" s="269"/>
      <c r="P295" s="269"/>
      <c r="Q295" s="269"/>
      <c r="R295" s="269"/>
      <c r="S295" s="269"/>
      <c r="T295" s="270"/>
      <c r="AT295" s="271" t="s">
        <v>173</v>
      </c>
      <c r="AU295" s="271" t="s">
        <v>83</v>
      </c>
      <c r="AV295" s="13" t="s">
        <v>183</v>
      </c>
      <c r="AW295" s="13" t="s">
        <v>37</v>
      </c>
      <c r="AX295" s="13" t="s">
        <v>24</v>
      </c>
      <c r="AY295" s="271" t="s">
        <v>163</v>
      </c>
    </row>
    <row r="296" s="1" customFormat="1" ht="25.5" customHeight="1">
      <c r="B296" s="46"/>
      <c r="C296" s="221" t="s">
        <v>524</v>
      </c>
      <c r="D296" s="221" t="s">
        <v>166</v>
      </c>
      <c r="E296" s="222" t="s">
        <v>525</v>
      </c>
      <c r="F296" s="223" t="s">
        <v>526</v>
      </c>
      <c r="G296" s="224" t="s">
        <v>231</v>
      </c>
      <c r="H296" s="225">
        <v>89</v>
      </c>
      <c r="I296" s="226"/>
      <c r="J296" s="227">
        <f>ROUND(I296*H296,2)</f>
        <v>0</v>
      </c>
      <c r="K296" s="223" t="s">
        <v>22</v>
      </c>
      <c r="L296" s="72"/>
      <c r="M296" s="228" t="s">
        <v>22</v>
      </c>
      <c r="N296" s="229" t="s">
        <v>45</v>
      </c>
      <c r="O296" s="47"/>
      <c r="P296" s="230">
        <f>O296*H296</f>
        <v>0</v>
      </c>
      <c r="Q296" s="230">
        <v>0.0011999999999999999</v>
      </c>
      <c r="R296" s="230">
        <f>Q296*H296</f>
        <v>0.10679999999999999</v>
      </c>
      <c r="S296" s="230">
        <v>0</v>
      </c>
      <c r="T296" s="231">
        <f>S296*H296</f>
        <v>0</v>
      </c>
      <c r="AR296" s="24" t="s">
        <v>183</v>
      </c>
      <c r="AT296" s="24" t="s">
        <v>166</v>
      </c>
      <c r="AU296" s="24" t="s">
        <v>83</v>
      </c>
      <c r="AY296" s="24" t="s">
        <v>163</v>
      </c>
      <c r="BE296" s="232">
        <f>IF(N296="základní",J296,0)</f>
        <v>0</v>
      </c>
      <c r="BF296" s="232">
        <f>IF(N296="snížená",J296,0)</f>
        <v>0</v>
      </c>
      <c r="BG296" s="232">
        <f>IF(N296="zákl. přenesená",J296,0)</f>
        <v>0</v>
      </c>
      <c r="BH296" s="232">
        <f>IF(N296="sníž. přenesená",J296,0)</f>
        <v>0</v>
      </c>
      <c r="BI296" s="232">
        <f>IF(N296="nulová",J296,0)</f>
        <v>0</v>
      </c>
      <c r="BJ296" s="24" t="s">
        <v>24</v>
      </c>
      <c r="BK296" s="232">
        <f>ROUND(I296*H296,2)</f>
        <v>0</v>
      </c>
      <c r="BL296" s="24" t="s">
        <v>183</v>
      </c>
      <c r="BM296" s="24" t="s">
        <v>527</v>
      </c>
    </row>
    <row r="297" s="1" customFormat="1">
      <c r="B297" s="46"/>
      <c r="C297" s="74"/>
      <c r="D297" s="235" t="s">
        <v>234</v>
      </c>
      <c r="E297" s="74"/>
      <c r="F297" s="259" t="s">
        <v>491</v>
      </c>
      <c r="G297" s="74"/>
      <c r="H297" s="74"/>
      <c r="I297" s="191"/>
      <c r="J297" s="74"/>
      <c r="K297" s="74"/>
      <c r="L297" s="72"/>
      <c r="M297" s="260"/>
      <c r="N297" s="47"/>
      <c r="O297" s="47"/>
      <c r="P297" s="47"/>
      <c r="Q297" s="47"/>
      <c r="R297" s="47"/>
      <c r="S297" s="47"/>
      <c r="T297" s="95"/>
      <c r="AT297" s="24" t="s">
        <v>234</v>
      </c>
      <c r="AU297" s="24" t="s">
        <v>83</v>
      </c>
    </row>
    <row r="298" s="11" customFormat="1">
      <c r="B298" s="233"/>
      <c r="C298" s="234"/>
      <c r="D298" s="235" t="s">
        <v>173</v>
      </c>
      <c r="E298" s="236" t="s">
        <v>22</v>
      </c>
      <c r="F298" s="237" t="s">
        <v>528</v>
      </c>
      <c r="G298" s="234"/>
      <c r="H298" s="238">
        <v>13</v>
      </c>
      <c r="I298" s="239"/>
      <c r="J298" s="234"/>
      <c r="K298" s="234"/>
      <c r="L298" s="240"/>
      <c r="M298" s="241"/>
      <c r="N298" s="242"/>
      <c r="O298" s="242"/>
      <c r="P298" s="242"/>
      <c r="Q298" s="242"/>
      <c r="R298" s="242"/>
      <c r="S298" s="242"/>
      <c r="T298" s="243"/>
      <c r="AT298" s="244" t="s">
        <v>173</v>
      </c>
      <c r="AU298" s="244" t="s">
        <v>83</v>
      </c>
      <c r="AV298" s="11" t="s">
        <v>83</v>
      </c>
      <c r="AW298" s="11" t="s">
        <v>37</v>
      </c>
      <c r="AX298" s="11" t="s">
        <v>74</v>
      </c>
      <c r="AY298" s="244" t="s">
        <v>163</v>
      </c>
    </row>
    <row r="299" s="11" customFormat="1">
      <c r="B299" s="233"/>
      <c r="C299" s="234"/>
      <c r="D299" s="235" t="s">
        <v>173</v>
      </c>
      <c r="E299" s="236" t="s">
        <v>22</v>
      </c>
      <c r="F299" s="237" t="s">
        <v>529</v>
      </c>
      <c r="G299" s="234"/>
      <c r="H299" s="238">
        <v>60</v>
      </c>
      <c r="I299" s="239"/>
      <c r="J299" s="234"/>
      <c r="K299" s="234"/>
      <c r="L299" s="240"/>
      <c r="M299" s="241"/>
      <c r="N299" s="242"/>
      <c r="O299" s="242"/>
      <c r="P299" s="242"/>
      <c r="Q299" s="242"/>
      <c r="R299" s="242"/>
      <c r="S299" s="242"/>
      <c r="T299" s="243"/>
      <c r="AT299" s="244" t="s">
        <v>173</v>
      </c>
      <c r="AU299" s="244" t="s">
        <v>83</v>
      </c>
      <c r="AV299" s="11" t="s">
        <v>83</v>
      </c>
      <c r="AW299" s="11" t="s">
        <v>37</v>
      </c>
      <c r="AX299" s="11" t="s">
        <v>74</v>
      </c>
      <c r="AY299" s="244" t="s">
        <v>163</v>
      </c>
    </row>
    <row r="300" s="11" customFormat="1">
      <c r="B300" s="233"/>
      <c r="C300" s="234"/>
      <c r="D300" s="235" t="s">
        <v>173</v>
      </c>
      <c r="E300" s="236" t="s">
        <v>22</v>
      </c>
      <c r="F300" s="237" t="s">
        <v>530</v>
      </c>
      <c r="G300" s="234"/>
      <c r="H300" s="238">
        <v>9</v>
      </c>
      <c r="I300" s="239"/>
      <c r="J300" s="234"/>
      <c r="K300" s="234"/>
      <c r="L300" s="240"/>
      <c r="M300" s="241"/>
      <c r="N300" s="242"/>
      <c r="O300" s="242"/>
      <c r="P300" s="242"/>
      <c r="Q300" s="242"/>
      <c r="R300" s="242"/>
      <c r="S300" s="242"/>
      <c r="T300" s="243"/>
      <c r="AT300" s="244" t="s">
        <v>173</v>
      </c>
      <c r="AU300" s="244" t="s">
        <v>83</v>
      </c>
      <c r="AV300" s="11" t="s">
        <v>83</v>
      </c>
      <c r="AW300" s="11" t="s">
        <v>37</v>
      </c>
      <c r="AX300" s="11" t="s">
        <v>74</v>
      </c>
      <c r="AY300" s="244" t="s">
        <v>163</v>
      </c>
    </row>
    <row r="301" s="11" customFormat="1">
      <c r="B301" s="233"/>
      <c r="C301" s="234"/>
      <c r="D301" s="235" t="s">
        <v>173</v>
      </c>
      <c r="E301" s="236" t="s">
        <v>22</v>
      </c>
      <c r="F301" s="237" t="s">
        <v>531</v>
      </c>
      <c r="G301" s="234"/>
      <c r="H301" s="238">
        <v>16</v>
      </c>
      <c r="I301" s="239"/>
      <c r="J301" s="234"/>
      <c r="K301" s="234"/>
      <c r="L301" s="240"/>
      <c r="M301" s="241"/>
      <c r="N301" s="242"/>
      <c r="O301" s="242"/>
      <c r="P301" s="242"/>
      <c r="Q301" s="242"/>
      <c r="R301" s="242"/>
      <c r="S301" s="242"/>
      <c r="T301" s="243"/>
      <c r="AT301" s="244" t="s">
        <v>173</v>
      </c>
      <c r="AU301" s="244" t="s">
        <v>83</v>
      </c>
      <c r="AV301" s="11" t="s">
        <v>83</v>
      </c>
      <c r="AW301" s="11" t="s">
        <v>37</v>
      </c>
      <c r="AX301" s="11" t="s">
        <v>74</v>
      </c>
      <c r="AY301" s="244" t="s">
        <v>163</v>
      </c>
    </row>
    <row r="302" s="11" customFormat="1">
      <c r="B302" s="233"/>
      <c r="C302" s="234"/>
      <c r="D302" s="235" t="s">
        <v>173</v>
      </c>
      <c r="E302" s="236" t="s">
        <v>22</v>
      </c>
      <c r="F302" s="237" t="s">
        <v>532</v>
      </c>
      <c r="G302" s="234"/>
      <c r="H302" s="238">
        <v>-9</v>
      </c>
      <c r="I302" s="239"/>
      <c r="J302" s="234"/>
      <c r="K302" s="234"/>
      <c r="L302" s="240"/>
      <c r="M302" s="241"/>
      <c r="N302" s="242"/>
      <c r="O302" s="242"/>
      <c r="P302" s="242"/>
      <c r="Q302" s="242"/>
      <c r="R302" s="242"/>
      <c r="S302" s="242"/>
      <c r="T302" s="243"/>
      <c r="AT302" s="244" t="s">
        <v>173</v>
      </c>
      <c r="AU302" s="244" t="s">
        <v>83</v>
      </c>
      <c r="AV302" s="11" t="s">
        <v>83</v>
      </c>
      <c r="AW302" s="11" t="s">
        <v>37</v>
      </c>
      <c r="AX302" s="11" t="s">
        <v>74</v>
      </c>
      <c r="AY302" s="244" t="s">
        <v>163</v>
      </c>
    </row>
    <row r="303" s="13" customFormat="1">
      <c r="B303" s="261"/>
      <c r="C303" s="262"/>
      <c r="D303" s="235" t="s">
        <v>173</v>
      </c>
      <c r="E303" s="263" t="s">
        <v>22</v>
      </c>
      <c r="F303" s="264" t="s">
        <v>266</v>
      </c>
      <c r="G303" s="262"/>
      <c r="H303" s="265">
        <v>89</v>
      </c>
      <c r="I303" s="266"/>
      <c r="J303" s="262"/>
      <c r="K303" s="262"/>
      <c r="L303" s="267"/>
      <c r="M303" s="268"/>
      <c r="N303" s="269"/>
      <c r="O303" s="269"/>
      <c r="P303" s="269"/>
      <c r="Q303" s="269"/>
      <c r="R303" s="269"/>
      <c r="S303" s="269"/>
      <c r="T303" s="270"/>
      <c r="AT303" s="271" t="s">
        <v>173</v>
      </c>
      <c r="AU303" s="271" t="s">
        <v>83</v>
      </c>
      <c r="AV303" s="13" t="s">
        <v>183</v>
      </c>
      <c r="AW303" s="13" t="s">
        <v>37</v>
      </c>
      <c r="AX303" s="13" t="s">
        <v>24</v>
      </c>
      <c r="AY303" s="271" t="s">
        <v>163</v>
      </c>
    </row>
    <row r="304" s="1" customFormat="1" ht="25.5" customHeight="1">
      <c r="B304" s="46"/>
      <c r="C304" s="221" t="s">
        <v>533</v>
      </c>
      <c r="D304" s="221" t="s">
        <v>166</v>
      </c>
      <c r="E304" s="222" t="s">
        <v>534</v>
      </c>
      <c r="F304" s="223" t="s">
        <v>535</v>
      </c>
      <c r="G304" s="224" t="s">
        <v>261</v>
      </c>
      <c r="H304" s="225">
        <v>857</v>
      </c>
      <c r="I304" s="226"/>
      <c r="J304" s="227">
        <f>ROUND(I304*H304,2)</f>
        <v>0</v>
      </c>
      <c r="K304" s="223" t="s">
        <v>232</v>
      </c>
      <c r="L304" s="72"/>
      <c r="M304" s="228" t="s">
        <v>22</v>
      </c>
      <c r="N304" s="229" t="s">
        <v>45</v>
      </c>
      <c r="O304" s="47"/>
      <c r="P304" s="230">
        <f>O304*H304</f>
        <v>0</v>
      </c>
      <c r="Q304" s="230">
        <v>0.00020000000000000001</v>
      </c>
      <c r="R304" s="230">
        <f>Q304*H304</f>
        <v>0.1714</v>
      </c>
      <c r="S304" s="230">
        <v>0</v>
      </c>
      <c r="T304" s="231">
        <f>S304*H304</f>
        <v>0</v>
      </c>
      <c r="AR304" s="24" t="s">
        <v>183</v>
      </c>
      <c r="AT304" s="24" t="s">
        <v>166</v>
      </c>
      <c r="AU304" s="24" t="s">
        <v>83</v>
      </c>
      <c r="AY304" s="24" t="s">
        <v>163</v>
      </c>
      <c r="BE304" s="232">
        <f>IF(N304="základní",J304,0)</f>
        <v>0</v>
      </c>
      <c r="BF304" s="232">
        <f>IF(N304="snížená",J304,0)</f>
        <v>0</v>
      </c>
      <c r="BG304" s="232">
        <f>IF(N304="zákl. přenesená",J304,0)</f>
        <v>0</v>
      </c>
      <c r="BH304" s="232">
        <f>IF(N304="sníž. přenesená",J304,0)</f>
        <v>0</v>
      </c>
      <c r="BI304" s="232">
        <f>IF(N304="nulová",J304,0)</f>
        <v>0</v>
      </c>
      <c r="BJ304" s="24" t="s">
        <v>24</v>
      </c>
      <c r="BK304" s="232">
        <f>ROUND(I304*H304,2)</f>
        <v>0</v>
      </c>
      <c r="BL304" s="24" t="s">
        <v>183</v>
      </c>
      <c r="BM304" s="24" t="s">
        <v>536</v>
      </c>
    </row>
    <row r="305" s="1" customFormat="1">
      <c r="B305" s="46"/>
      <c r="C305" s="74"/>
      <c r="D305" s="235" t="s">
        <v>234</v>
      </c>
      <c r="E305" s="74"/>
      <c r="F305" s="259" t="s">
        <v>537</v>
      </c>
      <c r="G305" s="74"/>
      <c r="H305" s="74"/>
      <c r="I305" s="191"/>
      <c r="J305" s="74"/>
      <c r="K305" s="74"/>
      <c r="L305" s="72"/>
      <c r="M305" s="260"/>
      <c r="N305" s="47"/>
      <c r="O305" s="47"/>
      <c r="P305" s="47"/>
      <c r="Q305" s="47"/>
      <c r="R305" s="47"/>
      <c r="S305" s="47"/>
      <c r="T305" s="95"/>
      <c r="AT305" s="24" t="s">
        <v>234</v>
      </c>
      <c r="AU305" s="24" t="s">
        <v>83</v>
      </c>
    </row>
    <row r="306" s="11" customFormat="1">
      <c r="B306" s="233"/>
      <c r="C306" s="234"/>
      <c r="D306" s="235" t="s">
        <v>173</v>
      </c>
      <c r="E306" s="236" t="s">
        <v>22</v>
      </c>
      <c r="F306" s="237" t="s">
        <v>538</v>
      </c>
      <c r="G306" s="234"/>
      <c r="H306" s="238">
        <v>857</v>
      </c>
      <c r="I306" s="239"/>
      <c r="J306" s="234"/>
      <c r="K306" s="234"/>
      <c r="L306" s="240"/>
      <c r="M306" s="241"/>
      <c r="N306" s="242"/>
      <c r="O306" s="242"/>
      <c r="P306" s="242"/>
      <c r="Q306" s="242"/>
      <c r="R306" s="242"/>
      <c r="S306" s="242"/>
      <c r="T306" s="243"/>
      <c r="AT306" s="244" t="s">
        <v>173</v>
      </c>
      <c r="AU306" s="244" t="s">
        <v>83</v>
      </c>
      <c r="AV306" s="11" t="s">
        <v>83</v>
      </c>
      <c r="AW306" s="11" t="s">
        <v>37</v>
      </c>
      <c r="AX306" s="11" t="s">
        <v>24</v>
      </c>
      <c r="AY306" s="244" t="s">
        <v>163</v>
      </c>
    </row>
    <row r="307" s="1" customFormat="1" ht="25.5" customHeight="1">
      <c r="B307" s="46"/>
      <c r="C307" s="221" t="s">
        <v>425</v>
      </c>
      <c r="D307" s="221" t="s">
        <v>166</v>
      </c>
      <c r="E307" s="222" t="s">
        <v>539</v>
      </c>
      <c r="F307" s="223" t="s">
        <v>540</v>
      </c>
      <c r="G307" s="224" t="s">
        <v>261</v>
      </c>
      <c r="H307" s="225">
        <v>1947</v>
      </c>
      <c r="I307" s="226"/>
      <c r="J307" s="227">
        <f>ROUND(I307*H307,2)</f>
        <v>0</v>
      </c>
      <c r="K307" s="223" t="s">
        <v>232</v>
      </c>
      <c r="L307" s="72"/>
      <c r="M307" s="228" t="s">
        <v>22</v>
      </c>
      <c r="N307" s="229" t="s">
        <v>45</v>
      </c>
      <c r="O307" s="47"/>
      <c r="P307" s="230">
        <f>O307*H307</f>
        <v>0</v>
      </c>
      <c r="Q307" s="230">
        <v>6.9999999999999994E-05</v>
      </c>
      <c r="R307" s="230">
        <f>Q307*H307</f>
        <v>0.13628999999999999</v>
      </c>
      <c r="S307" s="230">
        <v>0</v>
      </c>
      <c r="T307" s="231">
        <f>S307*H307</f>
        <v>0</v>
      </c>
      <c r="AR307" s="24" t="s">
        <v>183</v>
      </c>
      <c r="AT307" s="24" t="s">
        <v>166</v>
      </c>
      <c r="AU307" s="24" t="s">
        <v>83</v>
      </c>
      <c r="AY307" s="24" t="s">
        <v>163</v>
      </c>
      <c r="BE307" s="232">
        <f>IF(N307="základní",J307,0)</f>
        <v>0</v>
      </c>
      <c r="BF307" s="232">
        <f>IF(N307="snížená",J307,0)</f>
        <v>0</v>
      </c>
      <c r="BG307" s="232">
        <f>IF(N307="zákl. přenesená",J307,0)</f>
        <v>0</v>
      </c>
      <c r="BH307" s="232">
        <f>IF(N307="sníž. přenesená",J307,0)</f>
        <v>0</v>
      </c>
      <c r="BI307" s="232">
        <f>IF(N307="nulová",J307,0)</f>
        <v>0</v>
      </c>
      <c r="BJ307" s="24" t="s">
        <v>24</v>
      </c>
      <c r="BK307" s="232">
        <f>ROUND(I307*H307,2)</f>
        <v>0</v>
      </c>
      <c r="BL307" s="24" t="s">
        <v>183</v>
      </c>
      <c r="BM307" s="24" t="s">
        <v>541</v>
      </c>
    </row>
    <row r="308" s="1" customFormat="1">
      <c r="B308" s="46"/>
      <c r="C308" s="74"/>
      <c r="D308" s="235" t="s">
        <v>234</v>
      </c>
      <c r="E308" s="74"/>
      <c r="F308" s="259" t="s">
        <v>537</v>
      </c>
      <c r="G308" s="74"/>
      <c r="H308" s="74"/>
      <c r="I308" s="191"/>
      <c r="J308" s="74"/>
      <c r="K308" s="74"/>
      <c r="L308" s="72"/>
      <c r="M308" s="260"/>
      <c r="N308" s="47"/>
      <c r="O308" s="47"/>
      <c r="P308" s="47"/>
      <c r="Q308" s="47"/>
      <c r="R308" s="47"/>
      <c r="S308" s="47"/>
      <c r="T308" s="95"/>
      <c r="AT308" s="24" t="s">
        <v>234</v>
      </c>
      <c r="AU308" s="24" t="s">
        <v>83</v>
      </c>
    </row>
    <row r="309" s="11" customFormat="1">
      <c r="B309" s="233"/>
      <c r="C309" s="234"/>
      <c r="D309" s="235" t="s">
        <v>173</v>
      </c>
      <c r="E309" s="236" t="s">
        <v>22</v>
      </c>
      <c r="F309" s="237" t="s">
        <v>497</v>
      </c>
      <c r="G309" s="234"/>
      <c r="H309" s="238">
        <v>956</v>
      </c>
      <c r="I309" s="239"/>
      <c r="J309" s="234"/>
      <c r="K309" s="234"/>
      <c r="L309" s="240"/>
      <c r="M309" s="241"/>
      <c r="N309" s="242"/>
      <c r="O309" s="242"/>
      <c r="P309" s="242"/>
      <c r="Q309" s="242"/>
      <c r="R309" s="242"/>
      <c r="S309" s="242"/>
      <c r="T309" s="243"/>
      <c r="AT309" s="244" t="s">
        <v>173</v>
      </c>
      <c r="AU309" s="244" t="s">
        <v>83</v>
      </c>
      <c r="AV309" s="11" t="s">
        <v>83</v>
      </c>
      <c r="AW309" s="11" t="s">
        <v>37</v>
      </c>
      <c r="AX309" s="11" t="s">
        <v>74</v>
      </c>
      <c r="AY309" s="244" t="s">
        <v>163</v>
      </c>
    </row>
    <row r="310" s="11" customFormat="1">
      <c r="B310" s="233"/>
      <c r="C310" s="234"/>
      <c r="D310" s="235" t="s">
        <v>173</v>
      </c>
      <c r="E310" s="236" t="s">
        <v>22</v>
      </c>
      <c r="F310" s="237" t="s">
        <v>498</v>
      </c>
      <c r="G310" s="234"/>
      <c r="H310" s="238">
        <v>1120</v>
      </c>
      <c r="I310" s="239"/>
      <c r="J310" s="234"/>
      <c r="K310" s="234"/>
      <c r="L310" s="240"/>
      <c r="M310" s="241"/>
      <c r="N310" s="242"/>
      <c r="O310" s="242"/>
      <c r="P310" s="242"/>
      <c r="Q310" s="242"/>
      <c r="R310" s="242"/>
      <c r="S310" s="242"/>
      <c r="T310" s="243"/>
      <c r="AT310" s="244" t="s">
        <v>173</v>
      </c>
      <c r="AU310" s="244" t="s">
        <v>83</v>
      </c>
      <c r="AV310" s="11" t="s">
        <v>83</v>
      </c>
      <c r="AW310" s="11" t="s">
        <v>37</v>
      </c>
      <c r="AX310" s="11" t="s">
        <v>74</v>
      </c>
      <c r="AY310" s="244" t="s">
        <v>163</v>
      </c>
    </row>
    <row r="311" s="11" customFormat="1">
      <c r="B311" s="233"/>
      <c r="C311" s="234"/>
      <c r="D311" s="235" t="s">
        <v>173</v>
      </c>
      <c r="E311" s="236" t="s">
        <v>22</v>
      </c>
      <c r="F311" s="237" t="s">
        <v>499</v>
      </c>
      <c r="G311" s="234"/>
      <c r="H311" s="238">
        <v>188</v>
      </c>
      <c r="I311" s="239"/>
      <c r="J311" s="234"/>
      <c r="K311" s="234"/>
      <c r="L311" s="240"/>
      <c r="M311" s="241"/>
      <c r="N311" s="242"/>
      <c r="O311" s="242"/>
      <c r="P311" s="242"/>
      <c r="Q311" s="242"/>
      <c r="R311" s="242"/>
      <c r="S311" s="242"/>
      <c r="T311" s="243"/>
      <c r="AT311" s="244" t="s">
        <v>173</v>
      </c>
      <c r="AU311" s="244" t="s">
        <v>83</v>
      </c>
      <c r="AV311" s="11" t="s">
        <v>83</v>
      </c>
      <c r="AW311" s="11" t="s">
        <v>37</v>
      </c>
      <c r="AX311" s="11" t="s">
        <v>74</v>
      </c>
      <c r="AY311" s="244" t="s">
        <v>163</v>
      </c>
    </row>
    <row r="312" s="11" customFormat="1">
      <c r="B312" s="233"/>
      <c r="C312" s="234"/>
      <c r="D312" s="235" t="s">
        <v>173</v>
      </c>
      <c r="E312" s="236" t="s">
        <v>22</v>
      </c>
      <c r="F312" s="237" t="s">
        <v>500</v>
      </c>
      <c r="G312" s="234"/>
      <c r="H312" s="238">
        <v>-317</v>
      </c>
      <c r="I312" s="239"/>
      <c r="J312" s="234"/>
      <c r="K312" s="234"/>
      <c r="L312" s="240"/>
      <c r="M312" s="241"/>
      <c r="N312" s="242"/>
      <c r="O312" s="242"/>
      <c r="P312" s="242"/>
      <c r="Q312" s="242"/>
      <c r="R312" s="242"/>
      <c r="S312" s="242"/>
      <c r="T312" s="243"/>
      <c r="AT312" s="244" t="s">
        <v>173</v>
      </c>
      <c r="AU312" s="244" t="s">
        <v>83</v>
      </c>
      <c r="AV312" s="11" t="s">
        <v>83</v>
      </c>
      <c r="AW312" s="11" t="s">
        <v>37</v>
      </c>
      <c r="AX312" s="11" t="s">
        <v>74</v>
      </c>
      <c r="AY312" s="244" t="s">
        <v>163</v>
      </c>
    </row>
    <row r="313" s="13" customFormat="1">
      <c r="B313" s="261"/>
      <c r="C313" s="262"/>
      <c r="D313" s="235" t="s">
        <v>173</v>
      </c>
      <c r="E313" s="263" t="s">
        <v>22</v>
      </c>
      <c r="F313" s="264" t="s">
        <v>266</v>
      </c>
      <c r="G313" s="262"/>
      <c r="H313" s="265">
        <v>1947</v>
      </c>
      <c r="I313" s="266"/>
      <c r="J313" s="262"/>
      <c r="K313" s="262"/>
      <c r="L313" s="267"/>
      <c r="M313" s="268"/>
      <c r="N313" s="269"/>
      <c r="O313" s="269"/>
      <c r="P313" s="269"/>
      <c r="Q313" s="269"/>
      <c r="R313" s="269"/>
      <c r="S313" s="269"/>
      <c r="T313" s="270"/>
      <c r="AT313" s="271" t="s">
        <v>173</v>
      </c>
      <c r="AU313" s="271" t="s">
        <v>83</v>
      </c>
      <c r="AV313" s="13" t="s">
        <v>183</v>
      </c>
      <c r="AW313" s="13" t="s">
        <v>37</v>
      </c>
      <c r="AX313" s="13" t="s">
        <v>24</v>
      </c>
      <c r="AY313" s="271" t="s">
        <v>163</v>
      </c>
    </row>
    <row r="314" s="1" customFormat="1" ht="25.5" customHeight="1">
      <c r="B314" s="46"/>
      <c r="C314" s="221" t="s">
        <v>542</v>
      </c>
      <c r="D314" s="221" t="s">
        <v>166</v>
      </c>
      <c r="E314" s="222" t="s">
        <v>543</v>
      </c>
      <c r="F314" s="223" t="s">
        <v>544</v>
      </c>
      <c r="G314" s="224" t="s">
        <v>261</v>
      </c>
      <c r="H314" s="225">
        <v>741</v>
      </c>
      <c r="I314" s="226"/>
      <c r="J314" s="227">
        <f>ROUND(I314*H314,2)</f>
        <v>0</v>
      </c>
      <c r="K314" s="223" t="s">
        <v>232</v>
      </c>
      <c r="L314" s="72"/>
      <c r="M314" s="228" t="s">
        <v>22</v>
      </c>
      <c r="N314" s="229" t="s">
        <v>45</v>
      </c>
      <c r="O314" s="47"/>
      <c r="P314" s="230">
        <f>O314*H314</f>
        <v>0</v>
      </c>
      <c r="Q314" s="230">
        <v>0.00040000000000000002</v>
      </c>
      <c r="R314" s="230">
        <f>Q314*H314</f>
        <v>0.2964</v>
      </c>
      <c r="S314" s="230">
        <v>0</v>
      </c>
      <c r="T314" s="231">
        <f>S314*H314</f>
        <v>0</v>
      </c>
      <c r="AR314" s="24" t="s">
        <v>183</v>
      </c>
      <c r="AT314" s="24" t="s">
        <v>166</v>
      </c>
      <c r="AU314" s="24" t="s">
        <v>83</v>
      </c>
      <c r="AY314" s="24" t="s">
        <v>163</v>
      </c>
      <c r="BE314" s="232">
        <f>IF(N314="základní",J314,0)</f>
        <v>0</v>
      </c>
      <c r="BF314" s="232">
        <f>IF(N314="snížená",J314,0)</f>
        <v>0</v>
      </c>
      <c r="BG314" s="232">
        <f>IF(N314="zákl. přenesená",J314,0)</f>
        <v>0</v>
      </c>
      <c r="BH314" s="232">
        <f>IF(N314="sníž. přenesená",J314,0)</f>
        <v>0</v>
      </c>
      <c r="BI314" s="232">
        <f>IF(N314="nulová",J314,0)</f>
        <v>0</v>
      </c>
      <c r="BJ314" s="24" t="s">
        <v>24</v>
      </c>
      <c r="BK314" s="232">
        <f>ROUND(I314*H314,2)</f>
        <v>0</v>
      </c>
      <c r="BL314" s="24" t="s">
        <v>183</v>
      </c>
      <c r="BM314" s="24" t="s">
        <v>545</v>
      </c>
    </row>
    <row r="315" s="1" customFormat="1">
      <c r="B315" s="46"/>
      <c r="C315" s="74"/>
      <c r="D315" s="235" t="s">
        <v>234</v>
      </c>
      <c r="E315" s="74"/>
      <c r="F315" s="259" t="s">
        <v>537</v>
      </c>
      <c r="G315" s="74"/>
      <c r="H315" s="74"/>
      <c r="I315" s="191"/>
      <c r="J315" s="74"/>
      <c r="K315" s="74"/>
      <c r="L315" s="72"/>
      <c r="M315" s="260"/>
      <c r="N315" s="47"/>
      <c r="O315" s="47"/>
      <c r="P315" s="47"/>
      <c r="Q315" s="47"/>
      <c r="R315" s="47"/>
      <c r="S315" s="47"/>
      <c r="T315" s="95"/>
      <c r="AT315" s="24" t="s">
        <v>234</v>
      </c>
      <c r="AU315" s="24" t="s">
        <v>83</v>
      </c>
    </row>
    <row r="316" s="11" customFormat="1">
      <c r="B316" s="233"/>
      <c r="C316" s="234"/>
      <c r="D316" s="235" t="s">
        <v>173</v>
      </c>
      <c r="E316" s="236" t="s">
        <v>22</v>
      </c>
      <c r="F316" s="237" t="s">
        <v>546</v>
      </c>
      <c r="G316" s="234"/>
      <c r="H316" s="238">
        <v>741</v>
      </c>
      <c r="I316" s="239"/>
      <c r="J316" s="234"/>
      <c r="K316" s="234"/>
      <c r="L316" s="240"/>
      <c r="M316" s="241"/>
      <c r="N316" s="242"/>
      <c r="O316" s="242"/>
      <c r="P316" s="242"/>
      <c r="Q316" s="242"/>
      <c r="R316" s="242"/>
      <c r="S316" s="242"/>
      <c r="T316" s="243"/>
      <c r="AT316" s="244" t="s">
        <v>173</v>
      </c>
      <c r="AU316" s="244" t="s">
        <v>83</v>
      </c>
      <c r="AV316" s="11" t="s">
        <v>83</v>
      </c>
      <c r="AW316" s="11" t="s">
        <v>37</v>
      </c>
      <c r="AX316" s="11" t="s">
        <v>24</v>
      </c>
      <c r="AY316" s="244" t="s">
        <v>163</v>
      </c>
    </row>
    <row r="317" s="1" customFormat="1" ht="25.5" customHeight="1">
      <c r="B317" s="46"/>
      <c r="C317" s="221" t="s">
        <v>547</v>
      </c>
      <c r="D317" s="221" t="s">
        <v>166</v>
      </c>
      <c r="E317" s="222" t="s">
        <v>548</v>
      </c>
      <c r="F317" s="223" t="s">
        <v>549</v>
      </c>
      <c r="G317" s="224" t="s">
        <v>261</v>
      </c>
      <c r="H317" s="225">
        <v>390</v>
      </c>
      <c r="I317" s="226"/>
      <c r="J317" s="227">
        <f>ROUND(I317*H317,2)</f>
        <v>0</v>
      </c>
      <c r="K317" s="223" t="s">
        <v>232</v>
      </c>
      <c r="L317" s="72"/>
      <c r="M317" s="228" t="s">
        <v>22</v>
      </c>
      <c r="N317" s="229" t="s">
        <v>45</v>
      </c>
      <c r="O317" s="47"/>
      <c r="P317" s="230">
        <f>O317*H317</f>
        <v>0</v>
      </c>
      <c r="Q317" s="230">
        <v>0.00012999999999999999</v>
      </c>
      <c r="R317" s="230">
        <f>Q317*H317</f>
        <v>0.050699999999999995</v>
      </c>
      <c r="S317" s="230">
        <v>0</v>
      </c>
      <c r="T317" s="231">
        <f>S317*H317</f>
        <v>0</v>
      </c>
      <c r="AR317" s="24" t="s">
        <v>183</v>
      </c>
      <c r="AT317" s="24" t="s">
        <v>166</v>
      </c>
      <c r="AU317" s="24" t="s">
        <v>83</v>
      </c>
      <c r="AY317" s="24" t="s">
        <v>163</v>
      </c>
      <c r="BE317" s="232">
        <f>IF(N317="základní",J317,0)</f>
        <v>0</v>
      </c>
      <c r="BF317" s="232">
        <f>IF(N317="snížená",J317,0)</f>
        <v>0</v>
      </c>
      <c r="BG317" s="232">
        <f>IF(N317="zákl. přenesená",J317,0)</f>
        <v>0</v>
      </c>
      <c r="BH317" s="232">
        <f>IF(N317="sníž. přenesená",J317,0)</f>
        <v>0</v>
      </c>
      <c r="BI317" s="232">
        <f>IF(N317="nulová",J317,0)</f>
        <v>0</v>
      </c>
      <c r="BJ317" s="24" t="s">
        <v>24</v>
      </c>
      <c r="BK317" s="232">
        <f>ROUND(I317*H317,2)</f>
        <v>0</v>
      </c>
      <c r="BL317" s="24" t="s">
        <v>183</v>
      </c>
      <c r="BM317" s="24" t="s">
        <v>550</v>
      </c>
    </row>
    <row r="318" s="1" customFormat="1">
      <c r="B318" s="46"/>
      <c r="C318" s="74"/>
      <c r="D318" s="235" t="s">
        <v>234</v>
      </c>
      <c r="E318" s="74"/>
      <c r="F318" s="259" t="s">
        <v>537</v>
      </c>
      <c r="G318" s="74"/>
      <c r="H318" s="74"/>
      <c r="I318" s="191"/>
      <c r="J318" s="74"/>
      <c r="K318" s="74"/>
      <c r="L318" s="72"/>
      <c r="M318" s="260"/>
      <c r="N318" s="47"/>
      <c r="O318" s="47"/>
      <c r="P318" s="47"/>
      <c r="Q318" s="47"/>
      <c r="R318" s="47"/>
      <c r="S318" s="47"/>
      <c r="T318" s="95"/>
      <c r="AT318" s="24" t="s">
        <v>234</v>
      </c>
      <c r="AU318" s="24" t="s">
        <v>83</v>
      </c>
    </row>
    <row r="319" s="11" customFormat="1">
      <c r="B319" s="233"/>
      <c r="C319" s="234"/>
      <c r="D319" s="235" t="s">
        <v>173</v>
      </c>
      <c r="E319" s="236" t="s">
        <v>22</v>
      </c>
      <c r="F319" s="237" t="s">
        <v>510</v>
      </c>
      <c r="G319" s="234"/>
      <c r="H319" s="238">
        <v>390</v>
      </c>
      <c r="I319" s="239"/>
      <c r="J319" s="234"/>
      <c r="K319" s="234"/>
      <c r="L319" s="240"/>
      <c r="M319" s="241"/>
      <c r="N319" s="242"/>
      <c r="O319" s="242"/>
      <c r="P319" s="242"/>
      <c r="Q319" s="242"/>
      <c r="R319" s="242"/>
      <c r="S319" s="242"/>
      <c r="T319" s="243"/>
      <c r="AT319" s="244" t="s">
        <v>173</v>
      </c>
      <c r="AU319" s="244" t="s">
        <v>83</v>
      </c>
      <c r="AV319" s="11" t="s">
        <v>83</v>
      </c>
      <c r="AW319" s="11" t="s">
        <v>37</v>
      </c>
      <c r="AX319" s="11" t="s">
        <v>24</v>
      </c>
      <c r="AY319" s="244" t="s">
        <v>163</v>
      </c>
    </row>
    <row r="320" s="1" customFormat="1" ht="25.5" customHeight="1">
      <c r="B320" s="46"/>
      <c r="C320" s="221" t="s">
        <v>551</v>
      </c>
      <c r="D320" s="221" t="s">
        <v>166</v>
      </c>
      <c r="E320" s="222" t="s">
        <v>552</v>
      </c>
      <c r="F320" s="223" t="s">
        <v>553</v>
      </c>
      <c r="G320" s="224" t="s">
        <v>231</v>
      </c>
      <c r="H320" s="225">
        <v>547</v>
      </c>
      <c r="I320" s="226"/>
      <c r="J320" s="227">
        <f>ROUND(I320*H320,2)</f>
        <v>0</v>
      </c>
      <c r="K320" s="223" t="s">
        <v>232</v>
      </c>
      <c r="L320" s="72"/>
      <c r="M320" s="228" t="s">
        <v>22</v>
      </c>
      <c r="N320" s="229" t="s">
        <v>45</v>
      </c>
      <c r="O320" s="47"/>
      <c r="P320" s="230">
        <f>O320*H320</f>
        <v>0</v>
      </c>
      <c r="Q320" s="230">
        <v>0.0016000000000000001</v>
      </c>
      <c r="R320" s="230">
        <f>Q320*H320</f>
        <v>0.87520000000000009</v>
      </c>
      <c r="S320" s="230">
        <v>0</v>
      </c>
      <c r="T320" s="231">
        <f>S320*H320</f>
        <v>0</v>
      </c>
      <c r="AR320" s="24" t="s">
        <v>183</v>
      </c>
      <c r="AT320" s="24" t="s">
        <v>166</v>
      </c>
      <c r="AU320" s="24" t="s">
        <v>83</v>
      </c>
      <c r="AY320" s="24" t="s">
        <v>163</v>
      </c>
      <c r="BE320" s="232">
        <f>IF(N320="základní",J320,0)</f>
        <v>0</v>
      </c>
      <c r="BF320" s="232">
        <f>IF(N320="snížená",J320,0)</f>
        <v>0</v>
      </c>
      <c r="BG320" s="232">
        <f>IF(N320="zákl. přenesená",J320,0)</f>
        <v>0</v>
      </c>
      <c r="BH320" s="232">
        <f>IF(N320="sníž. přenesená",J320,0)</f>
        <v>0</v>
      </c>
      <c r="BI320" s="232">
        <f>IF(N320="nulová",J320,0)</f>
        <v>0</v>
      </c>
      <c r="BJ320" s="24" t="s">
        <v>24</v>
      </c>
      <c r="BK320" s="232">
        <f>ROUND(I320*H320,2)</f>
        <v>0</v>
      </c>
      <c r="BL320" s="24" t="s">
        <v>183</v>
      </c>
      <c r="BM320" s="24" t="s">
        <v>554</v>
      </c>
    </row>
    <row r="321" s="1" customFormat="1">
      <c r="B321" s="46"/>
      <c r="C321" s="74"/>
      <c r="D321" s="235" t="s">
        <v>234</v>
      </c>
      <c r="E321" s="74"/>
      <c r="F321" s="259" t="s">
        <v>537</v>
      </c>
      <c r="G321" s="74"/>
      <c r="H321" s="74"/>
      <c r="I321" s="191"/>
      <c r="J321" s="74"/>
      <c r="K321" s="74"/>
      <c r="L321" s="72"/>
      <c r="M321" s="260"/>
      <c r="N321" s="47"/>
      <c r="O321" s="47"/>
      <c r="P321" s="47"/>
      <c r="Q321" s="47"/>
      <c r="R321" s="47"/>
      <c r="S321" s="47"/>
      <c r="T321" s="95"/>
      <c r="AT321" s="24" t="s">
        <v>234</v>
      </c>
      <c r="AU321" s="24" t="s">
        <v>83</v>
      </c>
    </row>
    <row r="322" s="11" customFormat="1">
      <c r="B322" s="233"/>
      <c r="C322" s="234"/>
      <c r="D322" s="235" t="s">
        <v>173</v>
      </c>
      <c r="E322" s="236" t="s">
        <v>22</v>
      </c>
      <c r="F322" s="237" t="s">
        <v>515</v>
      </c>
      <c r="G322" s="234"/>
      <c r="H322" s="238">
        <v>100</v>
      </c>
      <c r="I322" s="239"/>
      <c r="J322" s="234"/>
      <c r="K322" s="234"/>
      <c r="L322" s="240"/>
      <c r="M322" s="241"/>
      <c r="N322" s="242"/>
      <c r="O322" s="242"/>
      <c r="P322" s="242"/>
      <c r="Q322" s="242"/>
      <c r="R322" s="242"/>
      <c r="S322" s="242"/>
      <c r="T322" s="243"/>
      <c r="AT322" s="244" t="s">
        <v>173</v>
      </c>
      <c r="AU322" s="244" t="s">
        <v>83</v>
      </c>
      <c r="AV322" s="11" t="s">
        <v>83</v>
      </c>
      <c r="AW322" s="11" t="s">
        <v>37</v>
      </c>
      <c r="AX322" s="11" t="s">
        <v>74</v>
      </c>
      <c r="AY322" s="244" t="s">
        <v>163</v>
      </c>
    </row>
    <row r="323" s="11" customFormat="1">
      <c r="B323" s="233"/>
      <c r="C323" s="234"/>
      <c r="D323" s="235" t="s">
        <v>173</v>
      </c>
      <c r="E323" s="236" t="s">
        <v>22</v>
      </c>
      <c r="F323" s="237" t="s">
        <v>516</v>
      </c>
      <c r="G323" s="234"/>
      <c r="H323" s="238">
        <v>395</v>
      </c>
      <c r="I323" s="239"/>
      <c r="J323" s="234"/>
      <c r="K323" s="234"/>
      <c r="L323" s="240"/>
      <c r="M323" s="241"/>
      <c r="N323" s="242"/>
      <c r="O323" s="242"/>
      <c r="P323" s="242"/>
      <c r="Q323" s="242"/>
      <c r="R323" s="242"/>
      <c r="S323" s="242"/>
      <c r="T323" s="243"/>
      <c r="AT323" s="244" t="s">
        <v>173</v>
      </c>
      <c r="AU323" s="244" t="s">
        <v>83</v>
      </c>
      <c r="AV323" s="11" t="s">
        <v>83</v>
      </c>
      <c r="AW323" s="11" t="s">
        <v>37</v>
      </c>
      <c r="AX323" s="11" t="s">
        <v>74</v>
      </c>
      <c r="AY323" s="244" t="s">
        <v>163</v>
      </c>
    </row>
    <row r="324" s="11" customFormat="1">
      <c r="B324" s="233"/>
      <c r="C324" s="234"/>
      <c r="D324" s="235" t="s">
        <v>173</v>
      </c>
      <c r="E324" s="236" t="s">
        <v>22</v>
      </c>
      <c r="F324" s="237" t="s">
        <v>517</v>
      </c>
      <c r="G324" s="234"/>
      <c r="H324" s="238">
        <v>17</v>
      </c>
      <c r="I324" s="239"/>
      <c r="J324" s="234"/>
      <c r="K324" s="234"/>
      <c r="L324" s="240"/>
      <c r="M324" s="241"/>
      <c r="N324" s="242"/>
      <c r="O324" s="242"/>
      <c r="P324" s="242"/>
      <c r="Q324" s="242"/>
      <c r="R324" s="242"/>
      <c r="S324" s="242"/>
      <c r="T324" s="243"/>
      <c r="AT324" s="244" t="s">
        <v>173</v>
      </c>
      <c r="AU324" s="244" t="s">
        <v>83</v>
      </c>
      <c r="AV324" s="11" t="s">
        <v>83</v>
      </c>
      <c r="AW324" s="11" t="s">
        <v>37</v>
      </c>
      <c r="AX324" s="11" t="s">
        <v>74</v>
      </c>
      <c r="AY324" s="244" t="s">
        <v>163</v>
      </c>
    </row>
    <row r="325" s="11" customFormat="1">
      <c r="B325" s="233"/>
      <c r="C325" s="234"/>
      <c r="D325" s="235" t="s">
        <v>173</v>
      </c>
      <c r="E325" s="236" t="s">
        <v>22</v>
      </c>
      <c r="F325" s="237" t="s">
        <v>518</v>
      </c>
      <c r="G325" s="234"/>
      <c r="H325" s="238">
        <v>100</v>
      </c>
      <c r="I325" s="239"/>
      <c r="J325" s="234"/>
      <c r="K325" s="234"/>
      <c r="L325" s="240"/>
      <c r="M325" s="241"/>
      <c r="N325" s="242"/>
      <c r="O325" s="242"/>
      <c r="P325" s="242"/>
      <c r="Q325" s="242"/>
      <c r="R325" s="242"/>
      <c r="S325" s="242"/>
      <c r="T325" s="243"/>
      <c r="AT325" s="244" t="s">
        <v>173</v>
      </c>
      <c r="AU325" s="244" t="s">
        <v>83</v>
      </c>
      <c r="AV325" s="11" t="s">
        <v>83</v>
      </c>
      <c r="AW325" s="11" t="s">
        <v>37</v>
      </c>
      <c r="AX325" s="11" t="s">
        <v>74</v>
      </c>
      <c r="AY325" s="244" t="s">
        <v>163</v>
      </c>
    </row>
    <row r="326" s="11" customFormat="1">
      <c r="B326" s="233"/>
      <c r="C326" s="234"/>
      <c r="D326" s="235" t="s">
        <v>173</v>
      </c>
      <c r="E326" s="236" t="s">
        <v>22</v>
      </c>
      <c r="F326" s="237" t="s">
        <v>519</v>
      </c>
      <c r="G326" s="234"/>
      <c r="H326" s="238">
        <v>106</v>
      </c>
      <c r="I326" s="239"/>
      <c r="J326" s="234"/>
      <c r="K326" s="234"/>
      <c r="L326" s="240"/>
      <c r="M326" s="241"/>
      <c r="N326" s="242"/>
      <c r="O326" s="242"/>
      <c r="P326" s="242"/>
      <c r="Q326" s="242"/>
      <c r="R326" s="242"/>
      <c r="S326" s="242"/>
      <c r="T326" s="243"/>
      <c r="AT326" s="244" t="s">
        <v>173</v>
      </c>
      <c r="AU326" s="244" t="s">
        <v>83</v>
      </c>
      <c r="AV326" s="11" t="s">
        <v>83</v>
      </c>
      <c r="AW326" s="11" t="s">
        <v>37</v>
      </c>
      <c r="AX326" s="11" t="s">
        <v>74</v>
      </c>
      <c r="AY326" s="244" t="s">
        <v>163</v>
      </c>
    </row>
    <row r="327" s="11" customFormat="1">
      <c r="B327" s="233"/>
      <c r="C327" s="234"/>
      <c r="D327" s="235" t="s">
        <v>173</v>
      </c>
      <c r="E327" s="236" t="s">
        <v>22</v>
      </c>
      <c r="F327" s="237" t="s">
        <v>520</v>
      </c>
      <c r="G327" s="234"/>
      <c r="H327" s="238">
        <v>8</v>
      </c>
      <c r="I327" s="239"/>
      <c r="J327" s="234"/>
      <c r="K327" s="234"/>
      <c r="L327" s="240"/>
      <c r="M327" s="241"/>
      <c r="N327" s="242"/>
      <c r="O327" s="242"/>
      <c r="P327" s="242"/>
      <c r="Q327" s="242"/>
      <c r="R327" s="242"/>
      <c r="S327" s="242"/>
      <c r="T327" s="243"/>
      <c r="AT327" s="244" t="s">
        <v>173</v>
      </c>
      <c r="AU327" s="244" t="s">
        <v>83</v>
      </c>
      <c r="AV327" s="11" t="s">
        <v>83</v>
      </c>
      <c r="AW327" s="11" t="s">
        <v>37</v>
      </c>
      <c r="AX327" s="11" t="s">
        <v>74</v>
      </c>
      <c r="AY327" s="244" t="s">
        <v>163</v>
      </c>
    </row>
    <row r="328" s="11" customFormat="1">
      <c r="B328" s="233"/>
      <c r="C328" s="234"/>
      <c r="D328" s="235" t="s">
        <v>173</v>
      </c>
      <c r="E328" s="236" t="s">
        <v>22</v>
      </c>
      <c r="F328" s="237" t="s">
        <v>521</v>
      </c>
      <c r="G328" s="234"/>
      <c r="H328" s="238">
        <v>50</v>
      </c>
      <c r="I328" s="239"/>
      <c r="J328" s="234"/>
      <c r="K328" s="234"/>
      <c r="L328" s="240"/>
      <c r="M328" s="241"/>
      <c r="N328" s="242"/>
      <c r="O328" s="242"/>
      <c r="P328" s="242"/>
      <c r="Q328" s="242"/>
      <c r="R328" s="242"/>
      <c r="S328" s="242"/>
      <c r="T328" s="243"/>
      <c r="AT328" s="244" t="s">
        <v>173</v>
      </c>
      <c r="AU328" s="244" t="s">
        <v>83</v>
      </c>
      <c r="AV328" s="11" t="s">
        <v>83</v>
      </c>
      <c r="AW328" s="11" t="s">
        <v>37</v>
      </c>
      <c r="AX328" s="11" t="s">
        <v>74</v>
      </c>
      <c r="AY328" s="244" t="s">
        <v>163</v>
      </c>
    </row>
    <row r="329" s="11" customFormat="1">
      <c r="B329" s="233"/>
      <c r="C329" s="234"/>
      <c r="D329" s="235" t="s">
        <v>173</v>
      </c>
      <c r="E329" s="236" t="s">
        <v>22</v>
      </c>
      <c r="F329" s="237" t="s">
        <v>522</v>
      </c>
      <c r="G329" s="234"/>
      <c r="H329" s="238">
        <v>36</v>
      </c>
      <c r="I329" s="239"/>
      <c r="J329" s="234"/>
      <c r="K329" s="234"/>
      <c r="L329" s="240"/>
      <c r="M329" s="241"/>
      <c r="N329" s="242"/>
      <c r="O329" s="242"/>
      <c r="P329" s="242"/>
      <c r="Q329" s="242"/>
      <c r="R329" s="242"/>
      <c r="S329" s="242"/>
      <c r="T329" s="243"/>
      <c r="AT329" s="244" t="s">
        <v>173</v>
      </c>
      <c r="AU329" s="244" t="s">
        <v>83</v>
      </c>
      <c r="AV329" s="11" t="s">
        <v>83</v>
      </c>
      <c r="AW329" s="11" t="s">
        <v>37</v>
      </c>
      <c r="AX329" s="11" t="s">
        <v>74</v>
      </c>
      <c r="AY329" s="244" t="s">
        <v>163</v>
      </c>
    </row>
    <row r="330" s="11" customFormat="1">
      <c r="B330" s="233"/>
      <c r="C330" s="234"/>
      <c r="D330" s="235" t="s">
        <v>173</v>
      </c>
      <c r="E330" s="236" t="s">
        <v>22</v>
      </c>
      <c r="F330" s="237" t="s">
        <v>523</v>
      </c>
      <c r="G330" s="234"/>
      <c r="H330" s="238">
        <v>-265</v>
      </c>
      <c r="I330" s="239"/>
      <c r="J330" s="234"/>
      <c r="K330" s="234"/>
      <c r="L330" s="240"/>
      <c r="M330" s="241"/>
      <c r="N330" s="242"/>
      <c r="O330" s="242"/>
      <c r="P330" s="242"/>
      <c r="Q330" s="242"/>
      <c r="R330" s="242"/>
      <c r="S330" s="242"/>
      <c r="T330" s="243"/>
      <c r="AT330" s="244" t="s">
        <v>173</v>
      </c>
      <c r="AU330" s="244" t="s">
        <v>83</v>
      </c>
      <c r="AV330" s="11" t="s">
        <v>83</v>
      </c>
      <c r="AW330" s="11" t="s">
        <v>37</v>
      </c>
      <c r="AX330" s="11" t="s">
        <v>74</v>
      </c>
      <c r="AY330" s="244" t="s">
        <v>163</v>
      </c>
    </row>
    <row r="331" s="13" customFormat="1">
      <c r="B331" s="261"/>
      <c r="C331" s="262"/>
      <c r="D331" s="235" t="s">
        <v>173</v>
      </c>
      <c r="E331" s="263" t="s">
        <v>22</v>
      </c>
      <c r="F331" s="264" t="s">
        <v>266</v>
      </c>
      <c r="G331" s="262"/>
      <c r="H331" s="265">
        <v>547</v>
      </c>
      <c r="I331" s="266"/>
      <c r="J331" s="262"/>
      <c r="K331" s="262"/>
      <c r="L331" s="267"/>
      <c r="M331" s="268"/>
      <c r="N331" s="269"/>
      <c r="O331" s="269"/>
      <c r="P331" s="269"/>
      <c r="Q331" s="269"/>
      <c r="R331" s="269"/>
      <c r="S331" s="269"/>
      <c r="T331" s="270"/>
      <c r="AT331" s="271" t="s">
        <v>173</v>
      </c>
      <c r="AU331" s="271" t="s">
        <v>83</v>
      </c>
      <c r="AV331" s="13" t="s">
        <v>183</v>
      </c>
      <c r="AW331" s="13" t="s">
        <v>37</v>
      </c>
      <c r="AX331" s="13" t="s">
        <v>24</v>
      </c>
      <c r="AY331" s="271" t="s">
        <v>163</v>
      </c>
    </row>
    <row r="332" s="1" customFormat="1" ht="25.5" customHeight="1">
      <c r="B332" s="46"/>
      <c r="C332" s="221" t="s">
        <v>555</v>
      </c>
      <c r="D332" s="221" t="s">
        <v>166</v>
      </c>
      <c r="E332" s="222" t="s">
        <v>556</v>
      </c>
      <c r="F332" s="223" t="s">
        <v>557</v>
      </c>
      <c r="G332" s="224" t="s">
        <v>231</v>
      </c>
      <c r="H332" s="225">
        <v>89</v>
      </c>
      <c r="I332" s="226"/>
      <c r="J332" s="227">
        <f>ROUND(I332*H332,2)</f>
        <v>0</v>
      </c>
      <c r="K332" s="223" t="s">
        <v>22</v>
      </c>
      <c r="L332" s="72"/>
      <c r="M332" s="228" t="s">
        <v>22</v>
      </c>
      <c r="N332" s="229" t="s">
        <v>45</v>
      </c>
      <c r="O332" s="47"/>
      <c r="P332" s="230">
        <f>O332*H332</f>
        <v>0</v>
      </c>
      <c r="Q332" s="230">
        <v>0.0016000000000000001</v>
      </c>
      <c r="R332" s="230">
        <f>Q332*H332</f>
        <v>0.1424</v>
      </c>
      <c r="S332" s="230">
        <v>0</v>
      </c>
      <c r="T332" s="231">
        <f>S332*H332</f>
        <v>0</v>
      </c>
      <c r="AR332" s="24" t="s">
        <v>183</v>
      </c>
      <c r="AT332" s="24" t="s">
        <v>166</v>
      </c>
      <c r="AU332" s="24" t="s">
        <v>83</v>
      </c>
      <c r="AY332" s="24" t="s">
        <v>163</v>
      </c>
      <c r="BE332" s="232">
        <f>IF(N332="základní",J332,0)</f>
        <v>0</v>
      </c>
      <c r="BF332" s="232">
        <f>IF(N332="snížená",J332,0)</f>
        <v>0</v>
      </c>
      <c r="BG332" s="232">
        <f>IF(N332="zákl. přenesená",J332,0)</f>
        <v>0</v>
      </c>
      <c r="BH332" s="232">
        <f>IF(N332="sníž. přenesená",J332,0)</f>
        <v>0</v>
      </c>
      <c r="BI332" s="232">
        <f>IF(N332="nulová",J332,0)</f>
        <v>0</v>
      </c>
      <c r="BJ332" s="24" t="s">
        <v>24</v>
      </c>
      <c r="BK332" s="232">
        <f>ROUND(I332*H332,2)</f>
        <v>0</v>
      </c>
      <c r="BL332" s="24" t="s">
        <v>183</v>
      </c>
      <c r="BM332" s="24" t="s">
        <v>558</v>
      </c>
    </row>
    <row r="333" s="1" customFormat="1">
      <c r="B333" s="46"/>
      <c r="C333" s="74"/>
      <c r="D333" s="235" t="s">
        <v>234</v>
      </c>
      <c r="E333" s="74"/>
      <c r="F333" s="259" t="s">
        <v>537</v>
      </c>
      <c r="G333" s="74"/>
      <c r="H333" s="74"/>
      <c r="I333" s="191"/>
      <c r="J333" s="74"/>
      <c r="K333" s="74"/>
      <c r="L333" s="72"/>
      <c r="M333" s="260"/>
      <c r="N333" s="47"/>
      <c r="O333" s="47"/>
      <c r="P333" s="47"/>
      <c r="Q333" s="47"/>
      <c r="R333" s="47"/>
      <c r="S333" s="47"/>
      <c r="T333" s="95"/>
      <c r="AT333" s="24" t="s">
        <v>234</v>
      </c>
      <c r="AU333" s="24" t="s">
        <v>83</v>
      </c>
    </row>
    <row r="334" s="11" customFormat="1">
      <c r="B334" s="233"/>
      <c r="C334" s="234"/>
      <c r="D334" s="235" t="s">
        <v>173</v>
      </c>
      <c r="E334" s="236" t="s">
        <v>22</v>
      </c>
      <c r="F334" s="237" t="s">
        <v>528</v>
      </c>
      <c r="G334" s="234"/>
      <c r="H334" s="238">
        <v>13</v>
      </c>
      <c r="I334" s="239"/>
      <c r="J334" s="234"/>
      <c r="K334" s="234"/>
      <c r="L334" s="240"/>
      <c r="M334" s="241"/>
      <c r="N334" s="242"/>
      <c r="O334" s="242"/>
      <c r="P334" s="242"/>
      <c r="Q334" s="242"/>
      <c r="R334" s="242"/>
      <c r="S334" s="242"/>
      <c r="T334" s="243"/>
      <c r="AT334" s="244" t="s">
        <v>173</v>
      </c>
      <c r="AU334" s="244" t="s">
        <v>83</v>
      </c>
      <c r="AV334" s="11" t="s">
        <v>83</v>
      </c>
      <c r="AW334" s="11" t="s">
        <v>37</v>
      </c>
      <c r="AX334" s="11" t="s">
        <v>74</v>
      </c>
      <c r="AY334" s="244" t="s">
        <v>163</v>
      </c>
    </row>
    <row r="335" s="11" customFormat="1">
      <c r="B335" s="233"/>
      <c r="C335" s="234"/>
      <c r="D335" s="235" t="s">
        <v>173</v>
      </c>
      <c r="E335" s="236" t="s">
        <v>22</v>
      </c>
      <c r="F335" s="237" t="s">
        <v>529</v>
      </c>
      <c r="G335" s="234"/>
      <c r="H335" s="238">
        <v>60</v>
      </c>
      <c r="I335" s="239"/>
      <c r="J335" s="234"/>
      <c r="K335" s="234"/>
      <c r="L335" s="240"/>
      <c r="M335" s="241"/>
      <c r="N335" s="242"/>
      <c r="O335" s="242"/>
      <c r="P335" s="242"/>
      <c r="Q335" s="242"/>
      <c r="R335" s="242"/>
      <c r="S335" s="242"/>
      <c r="T335" s="243"/>
      <c r="AT335" s="244" t="s">
        <v>173</v>
      </c>
      <c r="AU335" s="244" t="s">
        <v>83</v>
      </c>
      <c r="AV335" s="11" t="s">
        <v>83</v>
      </c>
      <c r="AW335" s="11" t="s">
        <v>37</v>
      </c>
      <c r="AX335" s="11" t="s">
        <v>74</v>
      </c>
      <c r="AY335" s="244" t="s">
        <v>163</v>
      </c>
    </row>
    <row r="336" s="11" customFormat="1">
      <c r="B336" s="233"/>
      <c r="C336" s="234"/>
      <c r="D336" s="235" t="s">
        <v>173</v>
      </c>
      <c r="E336" s="236" t="s">
        <v>22</v>
      </c>
      <c r="F336" s="237" t="s">
        <v>530</v>
      </c>
      <c r="G336" s="234"/>
      <c r="H336" s="238">
        <v>9</v>
      </c>
      <c r="I336" s="239"/>
      <c r="J336" s="234"/>
      <c r="K336" s="234"/>
      <c r="L336" s="240"/>
      <c r="M336" s="241"/>
      <c r="N336" s="242"/>
      <c r="O336" s="242"/>
      <c r="P336" s="242"/>
      <c r="Q336" s="242"/>
      <c r="R336" s="242"/>
      <c r="S336" s="242"/>
      <c r="T336" s="243"/>
      <c r="AT336" s="244" t="s">
        <v>173</v>
      </c>
      <c r="AU336" s="244" t="s">
        <v>83</v>
      </c>
      <c r="AV336" s="11" t="s">
        <v>83</v>
      </c>
      <c r="AW336" s="11" t="s">
        <v>37</v>
      </c>
      <c r="AX336" s="11" t="s">
        <v>74</v>
      </c>
      <c r="AY336" s="244" t="s">
        <v>163</v>
      </c>
    </row>
    <row r="337" s="11" customFormat="1">
      <c r="B337" s="233"/>
      <c r="C337" s="234"/>
      <c r="D337" s="235" t="s">
        <v>173</v>
      </c>
      <c r="E337" s="236" t="s">
        <v>22</v>
      </c>
      <c r="F337" s="237" t="s">
        <v>531</v>
      </c>
      <c r="G337" s="234"/>
      <c r="H337" s="238">
        <v>16</v>
      </c>
      <c r="I337" s="239"/>
      <c r="J337" s="234"/>
      <c r="K337" s="234"/>
      <c r="L337" s="240"/>
      <c r="M337" s="241"/>
      <c r="N337" s="242"/>
      <c r="O337" s="242"/>
      <c r="P337" s="242"/>
      <c r="Q337" s="242"/>
      <c r="R337" s="242"/>
      <c r="S337" s="242"/>
      <c r="T337" s="243"/>
      <c r="AT337" s="244" t="s">
        <v>173</v>
      </c>
      <c r="AU337" s="244" t="s">
        <v>83</v>
      </c>
      <c r="AV337" s="11" t="s">
        <v>83</v>
      </c>
      <c r="AW337" s="11" t="s">
        <v>37</v>
      </c>
      <c r="AX337" s="11" t="s">
        <v>74</v>
      </c>
      <c r="AY337" s="244" t="s">
        <v>163</v>
      </c>
    </row>
    <row r="338" s="11" customFormat="1">
      <c r="B338" s="233"/>
      <c r="C338" s="234"/>
      <c r="D338" s="235" t="s">
        <v>173</v>
      </c>
      <c r="E338" s="236" t="s">
        <v>22</v>
      </c>
      <c r="F338" s="237" t="s">
        <v>532</v>
      </c>
      <c r="G338" s="234"/>
      <c r="H338" s="238">
        <v>-9</v>
      </c>
      <c r="I338" s="239"/>
      <c r="J338" s="234"/>
      <c r="K338" s="234"/>
      <c r="L338" s="240"/>
      <c r="M338" s="241"/>
      <c r="N338" s="242"/>
      <c r="O338" s="242"/>
      <c r="P338" s="242"/>
      <c r="Q338" s="242"/>
      <c r="R338" s="242"/>
      <c r="S338" s="242"/>
      <c r="T338" s="243"/>
      <c r="AT338" s="244" t="s">
        <v>173</v>
      </c>
      <c r="AU338" s="244" t="s">
        <v>83</v>
      </c>
      <c r="AV338" s="11" t="s">
        <v>83</v>
      </c>
      <c r="AW338" s="11" t="s">
        <v>37</v>
      </c>
      <c r="AX338" s="11" t="s">
        <v>74</v>
      </c>
      <c r="AY338" s="244" t="s">
        <v>163</v>
      </c>
    </row>
    <row r="339" s="13" customFormat="1">
      <c r="B339" s="261"/>
      <c r="C339" s="262"/>
      <c r="D339" s="235" t="s">
        <v>173</v>
      </c>
      <c r="E339" s="263" t="s">
        <v>22</v>
      </c>
      <c r="F339" s="264" t="s">
        <v>266</v>
      </c>
      <c r="G339" s="262"/>
      <c r="H339" s="265">
        <v>89</v>
      </c>
      <c r="I339" s="266"/>
      <c r="J339" s="262"/>
      <c r="K339" s="262"/>
      <c r="L339" s="267"/>
      <c r="M339" s="268"/>
      <c r="N339" s="269"/>
      <c r="O339" s="269"/>
      <c r="P339" s="269"/>
      <c r="Q339" s="269"/>
      <c r="R339" s="269"/>
      <c r="S339" s="269"/>
      <c r="T339" s="270"/>
      <c r="AT339" s="271" t="s">
        <v>173</v>
      </c>
      <c r="AU339" s="271" t="s">
        <v>83</v>
      </c>
      <c r="AV339" s="13" t="s">
        <v>183</v>
      </c>
      <c r="AW339" s="13" t="s">
        <v>37</v>
      </c>
      <c r="AX339" s="13" t="s">
        <v>24</v>
      </c>
      <c r="AY339" s="271" t="s">
        <v>163</v>
      </c>
    </row>
    <row r="340" s="1" customFormat="1" ht="25.5" customHeight="1">
      <c r="B340" s="46"/>
      <c r="C340" s="221" t="s">
        <v>559</v>
      </c>
      <c r="D340" s="221" t="s">
        <v>166</v>
      </c>
      <c r="E340" s="222" t="s">
        <v>560</v>
      </c>
      <c r="F340" s="223" t="s">
        <v>561</v>
      </c>
      <c r="G340" s="224" t="s">
        <v>261</v>
      </c>
      <c r="H340" s="225">
        <v>3935</v>
      </c>
      <c r="I340" s="226"/>
      <c r="J340" s="227">
        <f>ROUND(I340*H340,2)</f>
        <v>0</v>
      </c>
      <c r="K340" s="223" t="s">
        <v>232</v>
      </c>
      <c r="L340" s="72"/>
      <c r="M340" s="228" t="s">
        <v>22</v>
      </c>
      <c r="N340" s="229" t="s">
        <v>45</v>
      </c>
      <c r="O340" s="47"/>
      <c r="P340" s="230">
        <f>O340*H340</f>
        <v>0</v>
      </c>
      <c r="Q340" s="230">
        <v>0</v>
      </c>
      <c r="R340" s="230">
        <f>Q340*H340</f>
        <v>0</v>
      </c>
      <c r="S340" s="230">
        <v>0</v>
      </c>
      <c r="T340" s="231">
        <f>S340*H340</f>
        <v>0</v>
      </c>
      <c r="AR340" s="24" t="s">
        <v>183</v>
      </c>
      <c r="AT340" s="24" t="s">
        <v>166</v>
      </c>
      <c r="AU340" s="24" t="s">
        <v>83</v>
      </c>
      <c r="AY340" s="24" t="s">
        <v>163</v>
      </c>
      <c r="BE340" s="232">
        <f>IF(N340="základní",J340,0)</f>
        <v>0</v>
      </c>
      <c r="BF340" s="232">
        <f>IF(N340="snížená",J340,0)</f>
        <v>0</v>
      </c>
      <c r="BG340" s="232">
        <f>IF(N340="zákl. přenesená",J340,0)</f>
        <v>0</v>
      </c>
      <c r="BH340" s="232">
        <f>IF(N340="sníž. přenesená",J340,0)</f>
        <v>0</v>
      </c>
      <c r="BI340" s="232">
        <f>IF(N340="nulová",J340,0)</f>
        <v>0</v>
      </c>
      <c r="BJ340" s="24" t="s">
        <v>24</v>
      </c>
      <c r="BK340" s="232">
        <f>ROUND(I340*H340,2)</f>
        <v>0</v>
      </c>
      <c r="BL340" s="24" t="s">
        <v>183</v>
      </c>
      <c r="BM340" s="24" t="s">
        <v>562</v>
      </c>
    </row>
    <row r="341" s="1" customFormat="1">
      <c r="B341" s="46"/>
      <c r="C341" s="74"/>
      <c r="D341" s="235" t="s">
        <v>234</v>
      </c>
      <c r="E341" s="74"/>
      <c r="F341" s="259" t="s">
        <v>563</v>
      </c>
      <c r="G341" s="74"/>
      <c r="H341" s="74"/>
      <c r="I341" s="191"/>
      <c r="J341" s="74"/>
      <c r="K341" s="74"/>
      <c r="L341" s="72"/>
      <c r="M341" s="260"/>
      <c r="N341" s="47"/>
      <c r="O341" s="47"/>
      <c r="P341" s="47"/>
      <c r="Q341" s="47"/>
      <c r="R341" s="47"/>
      <c r="S341" s="47"/>
      <c r="T341" s="95"/>
      <c r="AT341" s="24" t="s">
        <v>234</v>
      </c>
      <c r="AU341" s="24" t="s">
        <v>83</v>
      </c>
    </row>
    <row r="342" s="11" customFormat="1">
      <c r="B342" s="233"/>
      <c r="C342" s="234"/>
      <c r="D342" s="235" t="s">
        <v>173</v>
      </c>
      <c r="E342" s="236" t="s">
        <v>22</v>
      </c>
      <c r="F342" s="237" t="s">
        <v>564</v>
      </c>
      <c r="G342" s="234"/>
      <c r="H342" s="238">
        <v>3935</v>
      </c>
      <c r="I342" s="239"/>
      <c r="J342" s="234"/>
      <c r="K342" s="234"/>
      <c r="L342" s="240"/>
      <c r="M342" s="241"/>
      <c r="N342" s="242"/>
      <c r="O342" s="242"/>
      <c r="P342" s="242"/>
      <c r="Q342" s="242"/>
      <c r="R342" s="242"/>
      <c r="S342" s="242"/>
      <c r="T342" s="243"/>
      <c r="AT342" s="244" t="s">
        <v>173</v>
      </c>
      <c r="AU342" s="244" t="s">
        <v>83</v>
      </c>
      <c r="AV342" s="11" t="s">
        <v>83</v>
      </c>
      <c r="AW342" s="11" t="s">
        <v>37</v>
      </c>
      <c r="AX342" s="11" t="s">
        <v>24</v>
      </c>
      <c r="AY342" s="244" t="s">
        <v>163</v>
      </c>
    </row>
    <row r="343" s="1" customFormat="1" ht="25.5" customHeight="1">
      <c r="B343" s="46"/>
      <c r="C343" s="221" t="s">
        <v>565</v>
      </c>
      <c r="D343" s="221" t="s">
        <v>166</v>
      </c>
      <c r="E343" s="222" t="s">
        <v>566</v>
      </c>
      <c r="F343" s="223" t="s">
        <v>567</v>
      </c>
      <c r="G343" s="224" t="s">
        <v>231</v>
      </c>
      <c r="H343" s="225">
        <v>636</v>
      </c>
      <c r="I343" s="226"/>
      <c r="J343" s="227">
        <f>ROUND(I343*H343,2)</f>
        <v>0</v>
      </c>
      <c r="K343" s="223" t="s">
        <v>232</v>
      </c>
      <c r="L343" s="72"/>
      <c r="M343" s="228" t="s">
        <v>22</v>
      </c>
      <c r="N343" s="229" t="s">
        <v>45</v>
      </c>
      <c r="O343" s="47"/>
      <c r="P343" s="230">
        <f>O343*H343</f>
        <v>0</v>
      </c>
      <c r="Q343" s="230">
        <v>1.0000000000000001E-05</v>
      </c>
      <c r="R343" s="230">
        <f>Q343*H343</f>
        <v>0.0063600000000000002</v>
      </c>
      <c r="S343" s="230">
        <v>0</v>
      </c>
      <c r="T343" s="231">
        <f>S343*H343</f>
        <v>0</v>
      </c>
      <c r="AR343" s="24" t="s">
        <v>183</v>
      </c>
      <c r="AT343" s="24" t="s">
        <v>166</v>
      </c>
      <c r="AU343" s="24" t="s">
        <v>83</v>
      </c>
      <c r="AY343" s="24" t="s">
        <v>163</v>
      </c>
      <c r="BE343" s="232">
        <f>IF(N343="základní",J343,0)</f>
        <v>0</v>
      </c>
      <c r="BF343" s="232">
        <f>IF(N343="snížená",J343,0)</f>
        <v>0</v>
      </c>
      <c r="BG343" s="232">
        <f>IF(N343="zákl. přenesená",J343,0)</f>
        <v>0</v>
      </c>
      <c r="BH343" s="232">
        <f>IF(N343="sníž. přenesená",J343,0)</f>
        <v>0</v>
      </c>
      <c r="BI343" s="232">
        <f>IF(N343="nulová",J343,0)</f>
        <v>0</v>
      </c>
      <c r="BJ343" s="24" t="s">
        <v>24</v>
      </c>
      <c r="BK343" s="232">
        <f>ROUND(I343*H343,2)</f>
        <v>0</v>
      </c>
      <c r="BL343" s="24" t="s">
        <v>183</v>
      </c>
      <c r="BM343" s="24" t="s">
        <v>568</v>
      </c>
    </row>
    <row r="344" s="1" customFormat="1">
      <c r="B344" s="46"/>
      <c r="C344" s="74"/>
      <c r="D344" s="235" t="s">
        <v>234</v>
      </c>
      <c r="E344" s="74"/>
      <c r="F344" s="259" t="s">
        <v>563</v>
      </c>
      <c r="G344" s="74"/>
      <c r="H344" s="74"/>
      <c r="I344" s="191"/>
      <c r="J344" s="74"/>
      <c r="K344" s="74"/>
      <c r="L344" s="72"/>
      <c r="M344" s="260"/>
      <c r="N344" s="47"/>
      <c r="O344" s="47"/>
      <c r="P344" s="47"/>
      <c r="Q344" s="47"/>
      <c r="R344" s="47"/>
      <c r="S344" s="47"/>
      <c r="T344" s="95"/>
      <c r="AT344" s="24" t="s">
        <v>234</v>
      </c>
      <c r="AU344" s="24" t="s">
        <v>83</v>
      </c>
    </row>
    <row r="345" s="11" customFormat="1">
      <c r="B345" s="233"/>
      <c r="C345" s="234"/>
      <c r="D345" s="235" t="s">
        <v>173</v>
      </c>
      <c r="E345" s="236" t="s">
        <v>22</v>
      </c>
      <c r="F345" s="237" t="s">
        <v>569</v>
      </c>
      <c r="G345" s="234"/>
      <c r="H345" s="238">
        <v>636</v>
      </c>
      <c r="I345" s="239"/>
      <c r="J345" s="234"/>
      <c r="K345" s="234"/>
      <c r="L345" s="240"/>
      <c r="M345" s="241"/>
      <c r="N345" s="242"/>
      <c r="O345" s="242"/>
      <c r="P345" s="242"/>
      <c r="Q345" s="242"/>
      <c r="R345" s="242"/>
      <c r="S345" s="242"/>
      <c r="T345" s="243"/>
      <c r="AT345" s="244" t="s">
        <v>173</v>
      </c>
      <c r="AU345" s="244" t="s">
        <v>83</v>
      </c>
      <c r="AV345" s="11" t="s">
        <v>83</v>
      </c>
      <c r="AW345" s="11" t="s">
        <v>37</v>
      </c>
      <c r="AX345" s="11" t="s">
        <v>24</v>
      </c>
      <c r="AY345" s="244" t="s">
        <v>163</v>
      </c>
    </row>
    <row r="346" s="1" customFormat="1" ht="38.25" customHeight="1">
      <c r="B346" s="46"/>
      <c r="C346" s="221" t="s">
        <v>570</v>
      </c>
      <c r="D346" s="221" t="s">
        <v>166</v>
      </c>
      <c r="E346" s="222" t="s">
        <v>571</v>
      </c>
      <c r="F346" s="223" t="s">
        <v>572</v>
      </c>
      <c r="G346" s="224" t="s">
        <v>261</v>
      </c>
      <c r="H346" s="225">
        <v>1797</v>
      </c>
      <c r="I346" s="226"/>
      <c r="J346" s="227">
        <f>ROUND(I346*H346,2)</f>
        <v>0</v>
      </c>
      <c r="K346" s="223" t="s">
        <v>22</v>
      </c>
      <c r="L346" s="72"/>
      <c r="M346" s="228" t="s">
        <v>22</v>
      </c>
      <c r="N346" s="229" t="s">
        <v>45</v>
      </c>
      <c r="O346" s="47"/>
      <c r="P346" s="230">
        <f>O346*H346</f>
        <v>0</v>
      </c>
      <c r="Q346" s="230">
        <v>0.1295</v>
      </c>
      <c r="R346" s="230">
        <f>Q346*H346</f>
        <v>232.7115</v>
      </c>
      <c r="S346" s="230">
        <v>0</v>
      </c>
      <c r="T346" s="231">
        <f>S346*H346</f>
        <v>0</v>
      </c>
      <c r="AR346" s="24" t="s">
        <v>183</v>
      </c>
      <c r="AT346" s="24" t="s">
        <v>166</v>
      </c>
      <c r="AU346" s="24" t="s">
        <v>83</v>
      </c>
      <c r="AY346" s="24" t="s">
        <v>163</v>
      </c>
      <c r="BE346" s="232">
        <f>IF(N346="základní",J346,0)</f>
        <v>0</v>
      </c>
      <c r="BF346" s="232">
        <f>IF(N346="snížená",J346,0)</f>
        <v>0</v>
      </c>
      <c r="BG346" s="232">
        <f>IF(N346="zákl. přenesená",J346,0)</f>
        <v>0</v>
      </c>
      <c r="BH346" s="232">
        <f>IF(N346="sníž. přenesená",J346,0)</f>
        <v>0</v>
      </c>
      <c r="BI346" s="232">
        <f>IF(N346="nulová",J346,0)</f>
        <v>0</v>
      </c>
      <c r="BJ346" s="24" t="s">
        <v>24</v>
      </c>
      <c r="BK346" s="232">
        <f>ROUND(I346*H346,2)</f>
        <v>0</v>
      </c>
      <c r="BL346" s="24" t="s">
        <v>183</v>
      </c>
      <c r="BM346" s="24" t="s">
        <v>573</v>
      </c>
    </row>
    <row r="347" s="1" customFormat="1">
      <c r="B347" s="46"/>
      <c r="C347" s="74"/>
      <c r="D347" s="235" t="s">
        <v>234</v>
      </c>
      <c r="E347" s="74"/>
      <c r="F347" s="259" t="s">
        <v>574</v>
      </c>
      <c r="G347" s="74"/>
      <c r="H347" s="74"/>
      <c r="I347" s="191"/>
      <c r="J347" s="74"/>
      <c r="K347" s="74"/>
      <c r="L347" s="72"/>
      <c r="M347" s="260"/>
      <c r="N347" s="47"/>
      <c r="O347" s="47"/>
      <c r="P347" s="47"/>
      <c r="Q347" s="47"/>
      <c r="R347" s="47"/>
      <c r="S347" s="47"/>
      <c r="T347" s="95"/>
      <c r="AT347" s="24" t="s">
        <v>234</v>
      </c>
      <c r="AU347" s="24" t="s">
        <v>83</v>
      </c>
    </row>
    <row r="348" s="12" customFormat="1">
      <c r="B348" s="245"/>
      <c r="C348" s="246"/>
      <c r="D348" s="235" t="s">
        <v>173</v>
      </c>
      <c r="E348" s="247" t="s">
        <v>22</v>
      </c>
      <c r="F348" s="248" t="s">
        <v>575</v>
      </c>
      <c r="G348" s="246"/>
      <c r="H348" s="247" t="s">
        <v>22</v>
      </c>
      <c r="I348" s="249"/>
      <c r="J348" s="246"/>
      <c r="K348" s="246"/>
      <c r="L348" s="250"/>
      <c r="M348" s="251"/>
      <c r="N348" s="252"/>
      <c r="O348" s="252"/>
      <c r="P348" s="252"/>
      <c r="Q348" s="252"/>
      <c r="R348" s="252"/>
      <c r="S348" s="252"/>
      <c r="T348" s="253"/>
      <c r="AT348" s="254" t="s">
        <v>173</v>
      </c>
      <c r="AU348" s="254" t="s">
        <v>83</v>
      </c>
      <c r="AV348" s="12" t="s">
        <v>24</v>
      </c>
      <c r="AW348" s="12" t="s">
        <v>37</v>
      </c>
      <c r="AX348" s="12" t="s">
        <v>74</v>
      </c>
      <c r="AY348" s="254" t="s">
        <v>163</v>
      </c>
    </row>
    <row r="349" s="12" customFormat="1">
      <c r="B349" s="245"/>
      <c r="C349" s="246"/>
      <c r="D349" s="235" t="s">
        <v>173</v>
      </c>
      <c r="E349" s="247" t="s">
        <v>22</v>
      </c>
      <c r="F349" s="248" t="s">
        <v>576</v>
      </c>
      <c r="G349" s="246"/>
      <c r="H349" s="247" t="s">
        <v>22</v>
      </c>
      <c r="I349" s="249"/>
      <c r="J349" s="246"/>
      <c r="K349" s="246"/>
      <c r="L349" s="250"/>
      <c r="M349" s="251"/>
      <c r="N349" s="252"/>
      <c r="O349" s="252"/>
      <c r="P349" s="252"/>
      <c r="Q349" s="252"/>
      <c r="R349" s="252"/>
      <c r="S349" s="252"/>
      <c r="T349" s="253"/>
      <c r="AT349" s="254" t="s">
        <v>173</v>
      </c>
      <c r="AU349" s="254" t="s">
        <v>83</v>
      </c>
      <c r="AV349" s="12" t="s">
        <v>24</v>
      </c>
      <c r="AW349" s="12" t="s">
        <v>37</v>
      </c>
      <c r="AX349" s="12" t="s">
        <v>74</v>
      </c>
      <c r="AY349" s="254" t="s">
        <v>163</v>
      </c>
    </row>
    <row r="350" s="11" customFormat="1">
      <c r="B350" s="233"/>
      <c r="C350" s="234"/>
      <c r="D350" s="235" t="s">
        <v>173</v>
      </c>
      <c r="E350" s="236" t="s">
        <v>22</v>
      </c>
      <c r="F350" s="237" t="s">
        <v>577</v>
      </c>
      <c r="G350" s="234"/>
      <c r="H350" s="238">
        <v>1797</v>
      </c>
      <c r="I350" s="239"/>
      <c r="J350" s="234"/>
      <c r="K350" s="234"/>
      <c r="L350" s="240"/>
      <c r="M350" s="241"/>
      <c r="N350" s="242"/>
      <c r="O350" s="242"/>
      <c r="P350" s="242"/>
      <c r="Q350" s="242"/>
      <c r="R350" s="242"/>
      <c r="S350" s="242"/>
      <c r="T350" s="243"/>
      <c r="AT350" s="244" t="s">
        <v>173</v>
      </c>
      <c r="AU350" s="244" t="s">
        <v>83</v>
      </c>
      <c r="AV350" s="11" t="s">
        <v>83</v>
      </c>
      <c r="AW350" s="11" t="s">
        <v>37</v>
      </c>
      <c r="AX350" s="11" t="s">
        <v>24</v>
      </c>
      <c r="AY350" s="244" t="s">
        <v>163</v>
      </c>
    </row>
    <row r="351" s="1" customFormat="1" ht="16.5" customHeight="1">
      <c r="B351" s="46"/>
      <c r="C351" s="272" t="s">
        <v>578</v>
      </c>
      <c r="D351" s="272" t="s">
        <v>344</v>
      </c>
      <c r="E351" s="273" t="s">
        <v>579</v>
      </c>
      <c r="F351" s="274" t="s">
        <v>580</v>
      </c>
      <c r="G351" s="275" t="s">
        <v>440</v>
      </c>
      <c r="H351" s="276">
        <v>1814.97</v>
      </c>
      <c r="I351" s="277"/>
      <c r="J351" s="278">
        <f>ROUND(I351*H351,2)</f>
        <v>0</v>
      </c>
      <c r="K351" s="274" t="s">
        <v>232</v>
      </c>
      <c r="L351" s="279"/>
      <c r="M351" s="280" t="s">
        <v>22</v>
      </c>
      <c r="N351" s="281" t="s">
        <v>45</v>
      </c>
      <c r="O351" s="47"/>
      <c r="P351" s="230">
        <f>O351*H351</f>
        <v>0</v>
      </c>
      <c r="Q351" s="230">
        <v>0.085000000000000006</v>
      </c>
      <c r="R351" s="230">
        <f>Q351*H351</f>
        <v>154.27245000000002</v>
      </c>
      <c r="S351" s="230">
        <v>0</v>
      </c>
      <c r="T351" s="231">
        <f>S351*H351</f>
        <v>0</v>
      </c>
      <c r="AR351" s="24" t="s">
        <v>204</v>
      </c>
      <c r="AT351" s="24" t="s">
        <v>344</v>
      </c>
      <c r="AU351" s="24" t="s">
        <v>83</v>
      </c>
      <c r="AY351" s="24" t="s">
        <v>163</v>
      </c>
      <c r="BE351" s="232">
        <f>IF(N351="základní",J351,0)</f>
        <v>0</v>
      </c>
      <c r="BF351" s="232">
        <f>IF(N351="snížená",J351,0)</f>
        <v>0</v>
      </c>
      <c r="BG351" s="232">
        <f>IF(N351="zákl. přenesená",J351,0)</f>
        <v>0</v>
      </c>
      <c r="BH351" s="232">
        <f>IF(N351="sníž. přenesená",J351,0)</f>
        <v>0</v>
      </c>
      <c r="BI351" s="232">
        <f>IF(N351="nulová",J351,0)</f>
        <v>0</v>
      </c>
      <c r="BJ351" s="24" t="s">
        <v>24</v>
      </c>
      <c r="BK351" s="232">
        <f>ROUND(I351*H351,2)</f>
        <v>0</v>
      </c>
      <c r="BL351" s="24" t="s">
        <v>183</v>
      </c>
      <c r="BM351" s="24" t="s">
        <v>581</v>
      </c>
    </row>
    <row r="352" s="12" customFormat="1">
      <c r="B352" s="245"/>
      <c r="C352" s="246"/>
      <c r="D352" s="235" t="s">
        <v>173</v>
      </c>
      <c r="E352" s="247" t="s">
        <v>22</v>
      </c>
      <c r="F352" s="248" t="s">
        <v>582</v>
      </c>
      <c r="G352" s="246"/>
      <c r="H352" s="247" t="s">
        <v>22</v>
      </c>
      <c r="I352" s="249"/>
      <c r="J352" s="246"/>
      <c r="K352" s="246"/>
      <c r="L352" s="250"/>
      <c r="M352" s="251"/>
      <c r="N352" s="252"/>
      <c r="O352" s="252"/>
      <c r="P352" s="252"/>
      <c r="Q352" s="252"/>
      <c r="R352" s="252"/>
      <c r="S352" s="252"/>
      <c r="T352" s="253"/>
      <c r="AT352" s="254" t="s">
        <v>173</v>
      </c>
      <c r="AU352" s="254" t="s">
        <v>83</v>
      </c>
      <c r="AV352" s="12" t="s">
        <v>24</v>
      </c>
      <c r="AW352" s="12" t="s">
        <v>37</v>
      </c>
      <c r="AX352" s="12" t="s">
        <v>74</v>
      </c>
      <c r="AY352" s="254" t="s">
        <v>163</v>
      </c>
    </row>
    <row r="353" s="11" customFormat="1">
      <c r="B353" s="233"/>
      <c r="C353" s="234"/>
      <c r="D353" s="235" t="s">
        <v>173</v>
      </c>
      <c r="E353" s="236" t="s">
        <v>22</v>
      </c>
      <c r="F353" s="237" t="s">
        <v>577</v>
      </c>
      <c r="G353" s="234"/>
      <c r="H353" s="238">
        <v>1797</v>
      </c>
      <c r="I353" s="239"/>
      <c r="J353" s="234"/>
      <c r="K353" s="234"/>
      <c r="L353" s="240"/>
      <c r="M353" s="241"/>
      <c r="N353" s="242"/>
      <c r="O353" s="242"/>
      <c r="P353" s="242"/>
      <c r="Q353" s="242"/>
      <c r="R353" s="242"/>
      <c r="S353" s="242"/>
      <c r="T353" s="243"/>
      <c r="AT353" s="244" t="s">
        <v>173</v>
      </c>
      <c r="AU353" s="244" t="s">
        <v>83</v>
      </c>
      <c r="AV353" s="11" t="s">
        <v>83</v>
      </c>
      <c r="AW353" s="11" t="s">
        <v>37</v>
      </c>
      <c r="AX353" s="11" t="s">
        <v>24</v>
      </c>
      <c r="AY353" s="244" t="s">
        <v>163</v>
      </c>
    </row>
    <row r="354" s="11" customFormat="1">
      <c r="B354" s="233"/>
      <c r="C354" s="234"/>
      <c r="D354" s="235" t="s">
        <v>173</v>
      </c>
      <c r="E354" s="234"/>
      <c r="F354" s="237" t="s">
        <v>583</v>
      </c>
      <c r="G354" s="234"/>
      <c r="H354" s="238">
        <v>1814.97</v>
      </c>
      <c r="I354" s="239"/>
      <c r="J354" s="234"/>
      <c r="K354" s="234"/>
      <c r="L354" s="240"/>
      <c r="M354" s="241"/>
      <c r="N354" s="242"/>
      <c r="O354" s="242"/>
      <c r="P354" s="242"/>
      <c r="Q354" s="242"/>
      <c r="R354" s="242"/>
      <c r="S354" s="242"/>
      <c r="T354" s="243"/>
      <c r="AT354" s="244" t="s">
        <v>173</v>
      </c>
      <c r="AU354" s="244" t="s">
        <v>83</v>
      </c>
      <c r="AV354" s="11" t="s">
        <v>83</v>
      </c>
      <c r="AW354" s="11" t="s">
        <v>6</v>
      </c>
      <c r="AX354" s="11" t="s">
        <v>24</v>
      </c>
      <c r="AY354" s="244" t="s">
        <v>163</v>
      </c>
    </row>
    <row r="355" s="1" customFormat="1" ht="25.5" customHeight="1">
      <c r="B355" s="46"/>
      <c r="C355" s="221" t="s">
        <v>584</v>
      </c>
      <c r="D355" s="221" t="s">
        <v>166</v>
      </c>
      <c r="E355" s="222" t="s">
        <v>585</v>
      </c>
      <c r="F355" s="223" t="s">
        <v>586</v>
      </c>
      <c r="G355" s="224" t="s">
        <v>261</v>
      </c>
      <c r="H355" s="225">
        <v>117</v>
      </c>
      <c r="I355" s="226"/>
      <c r="J355" s="227">
        <f>ROUND(I355*H355,2)</f>
        <v>0</v>
      </c>
      <c r="K355" s="223" t="s">
        <v>232</v>
      </c>
      <c r="L355" s="72"/>
      <c r="M355" s="228" t="s">
        <v>22</v>
      </c>
      <c r="N355" s="229" t="s">
        <v>45</v>
      </c>
      <c r="O355" s="47"/>
      <c r="P355" s="230">
        <f>O355*H355</f>
        <v>0</v>
      </c>
      <c r="Q355" s="230">
        <v>0</v>
      </c>
      <c r="R355" s="230">
        <f>Q355*H355</f>
        <v>0</v>
      </c>
      <c r="S355" s="230">
        <v>0</v>
      </c>
      <c r="T355" s="231">
        <f>S355*H355</f>
        <v>0</v>
      </c>
      <c r="AR355" s="24" t="s">
        <v>183</v>
      </c>
      <c r="AT355" s="24" t="s">
        <v>166</v>
      </c>
      <c r="AU355" s="24" t="s">
        <v>83</v>
      </c>
      <c r="AY355" s="24" t="s">
        <v>163</v>
      </c>
      <c r="BE355" s="232">
        <f>IF(N355="základní",J355,0)</f>
        <v>0</v>
      </c>
      <c r="BF355" s="232">
        <f>IF(N355="snížená",J355,0)</f>
        <v>0</v>
      </c>
      <c r="BG355" s="232">
        <f>IF(N355="zákl. přenesená",J355,0)</f>
        <v>0</v>
      </c>
      <c r="BH355" s="232">
        <f>IF(N355="sníž. přenesená",J355,0)</f>
        <v>0</v>
      </c>
      <c r="BI355" s="232">
        <f>IF(N355="nulová",J355,0)</f>
        <v>0</v>
      </c>
      <c r="BJ355" s="24" t="s">
        <v>24</v>
      </c>
      <c r="BK355" s="232">
        <f>ROUND(I355*H355,2)</f>
        <v>0</v>
      </c>
      <c r="BL355" s="24" t="s">
        <v>183</v>
      </c>
      <c r="BM355" s="24" t="s">
        <v>587</v>
      </c>
    </row>
    <row r="356" s="1" customFormat="1">
      <c r="B356" s="46"/>
      <c r="C356" s="74"/>
      <c r="D356" s="235" t="s">
        <v>234</v>
      </c>
      <c r="E356" s="74"/>
      <c r="F356" s="259" t="s">
        <v>588</v>
      </c>
      <c r="G356" s="74"/>
      <c r="H356" s="74"/>
      <c r="I356" s="191"/>
      <c r="J356" s="74"/>
      <c r="K356" s="74"/>
      <c r="L356" s="72"/>
      <c r="M356" s="260"/>
      <c r="N356" s="47"/>
      <c r="O356" s="47"/>
      <c r="P356" s="47"/>
      <c r="Q356" s="47"/>
      <c r="R356" s="47"/>
      <c r="S356" s="47"/>
      <c r="T356" s="95"/>
      <c r="AT356" s="24" t="s">
        <v>234</v>
      </c>
      <c r="AU356" s="24" t="s">
        <v>83</v>
      </c>
    </row>
    <row r="357" s="11" customFormat="1">
      <c r="B357" s="233"/>
      <c r="C357" s="234"/>
      <c r="D357" s="235" t="s">
        <v>173</v>
      </c>
      <c r="E357" s="236" t="s">
        <v>22</v>
      </c>
      <c r="F357" s="237" t="s">
        <v>589</v>
      </c>
      <c r="G357" s="234"/>
      <c r="H357" s="238">
        <v>178</v>
      </c>
      <c r="I357" s="239"/>
      <c r="J357" s="234"/>
      <c r="K357" s="234"/>
      <c r="L357" s="240"/>
      <c r="M357" s="241"/>
      <c r="N357" s="242"/>
      <c r="O357" s="242"/>
      <c r="P357" s="242"/>
      <c r="Q357" s="242"/>
      <c r="R357" s="242"/>
      <c r="S357" s="242"/>
      <c r="T357" s="243"/>
      <c r="AT357" s="244" t="s">
        <v>173</v>
      </c>
      <c r="AU357" s="244" t="s">
        <v>83</v>
      </c>
      <c r="AV357" s="11" t="s">
        <v>83</v>
      </c>
      <c r="AW357" s="11" t="s">
        <v>37</v>
      </c>
      <c r="AX357" s="11" t="s">
        <v>74</v>
      </c>
      <c r="AY357" s="244" t="s">
        <v>163</v>
      </c>
    </row>
    <row r="358" s="11" customFormat="1">
      <c r="B358" s="233"/>
      <c r="C358" s="234"/>
      <c r="D358" s="235" t="s">
        <v>173</v>
      </c>
      <c r="E358" s="236" t="s">
        <v>22</v>
      </c>
      <c r="F358" s="237" t="s">
        <v>590</v>
      </c>
      <c r="G358" s="234"/>
      <c r="H358" s="238">
        <v>-61</v>
      </c>
      <c r="I358" s="239"/>
      <c r="J358" s="234"/>
      <c r="K358" s="234"/>
      <c r="L358" s="240"/>
      <c r="M358" s="241"/>
      <c r="N358" s="242"/>
      <c r="O358" s="242"/>
      <c r="P358" s="242"/>
      <c r="Q358" s="242"/>
      <c r="R358" s="242"/>
      <c r="S358" s="242"/>
      <c r="T358" s="243"/>
      <c r="AT358" s="244" t="s">
        <v>173</v>
      </c>
      <c r="AU358" s="244" t="s">
        <v>83</v>
      </c>
      <c r="AV358" s="11" t="s">
        <v>83</v>
      </c>
      <c r="AW358" s="11" t="s">
        <v>37</v>
      </c>
      <c r="AX358" s="11" t="s">
        <v>74</v>
      </c>
      <c r="AY358" s="244" t="s">
        <v>163</v>
      </c>
    </row>
    <row r="359" s="13" customFormat="1">
      <c r="B359" s="261"/>
      <c r="C359" s="262"/>
      <c r="D359" s="235" t="s">
        <v>173</v>
      </c>
      <c r="E359" s="263" t="s">
        <v>22</v>
      </c>
      <c r="F359" s="264" t="s">
        <v>266</v>
      </c>
      <c r="G359" s="262"/>
      <c r="H359" s="265">
        <v>117</v>
      </c>
      <c r="I359" s="266"/>
      <c r="J359" s="262"/>
      <c r="K359" s="262"/>
      <c r="L359" s="267"/>
      <c r="M359" s="268"/>
      <c r="N359" s="269"/>
      <c r="O359" s="269"/>
      <c r="P359" s="269"/>
      <c r="Q359" s="269"/>
      <c r="R359" s="269"/>
      <c r="S359" s="269"/>
      <c r="T359" s="270"/>
      <c r="AT359" s="271" t="s">
        <v>173</v>
      </c>
      <c r="AU359" s="271" t="s">
        <v>83</v>
      </c>
      <c r="AV359" s="13" t="s">
        <v>183</v>
      </c>
      <c r="AW359" s="13" t="s">
        <v>37</v>
      </c>
      <c r="AX359" s="13" t="s">
        <v>24</v>
      </c>
      <c r="AY359" s="271" t="s">
        <v>163</v>
      </c>
    </row>
    <row r="360" s="1" customFormat="1" ht="38.25" customHeight="1">
      <c r="B360" s="46"/>
      <c r="C360" s="221" t="s">
        <v>591</v>
      </c>
      <c r="D360" s="221" t="s">
        <v>166</v>
      </c>
      <c r="E360" s="222" t="s">
        <v>592</v>
      </c>
      <c r="F360" s="223" t="s">
        <v>593</v>
      </c>
      <c r="G360" s="224" t="s">
        <v>261</v>
      </c>
      <c r="H360" s="225">
        <v>117</v>
      </c>
      <c r="I360" s="226"/>
      <c r="J360" s="227">
        <f>ROUND(I360*H360,2)</f>
        <v>0</v>
      </c>
      <c r="K360" s="223" t="s">
        <v>232</v>
      </c>
      <c r="L360" s="72"/>
      <c r="M360" s="228" t="s">
        <v>22</v>
      </c>
      <c r="N360" s="229" t="s">
        <v>45</v>
      </c>
      <c r="O360" s="47"/>
      <c r="P360" s="230">
        <f>O360*H360</f>
        <v>0</v>
      </c>
      <c r="Q360" s="230">
        <v>0.00022000000000000001</v>
      </c>
      <c r="R360" s="230">
        <f>Q360*H360</f>
        <v>0.025740000000000002</v>
      </c>
      <c r="S360" s="230">
        <v>0</v>
      </c>
      <c r="T360" s="231">
        <f>S360*H360</f>
        <v>0</v>
      </c>
      <c r="AR360" s="24" t="s">
        <v>183</v>
      </c>
      <c r="AT360" s="24" t="s">
        <v>166</v>
      </c>
      <c r="AU360" s="24" t="s">
        <v>83</v>
      </c>
      <c r="AY360" s="24" t="s">
        <v>163</v>
      </c>
      <c r="BE360" s="232">
        <f>IF(N360="základní",J360,0)</f>
        <v>0</v>
      </c>
      <c r="BF360" s="232">
        <f>IF(N360="snížená",J360,0)</f>
        <v>0</v>
      </c>
      <c r="BG360" s="232">
        <f>IF(N360="zákl. přenesená",J360,0)</f>
        <v>0</v>
      </c>
      <c r="BH360" s="232">
        <f>IF(N360="sníž. přenesená",J360,0)</f>
        <v>0</v>
      </c>
      <c r="BI360" s="232">
        <f>IF(N360="nulová",J360,0)</f>
        <v>0</v>
      </c>
      <c r="BJ360" s="24" t="s">
        <v>24</v>
      </c>
      <c r="BK360" s="232">
        <f>ROUND(I360*H360,2)</f>
        <v>0</v>
      </c>
      <c r="BL360" s="24" t="s">
        <v>183</v>
      </c>
      <c r="BM360" s="24" t="s">
        <v>594</v>
      </c>
    </row>
    <row r="361" s="1" customFormat="1">
      <c r="B361" s="46"/>
      <c r="C361" s="74"/>
      <c r="D361" s="235" t="s">
        <v>234</v>
      </c>
      <c r="E361" s="74"/>
      <c r="F361" s="259" t="s">
        <v>595</v>
      </c>
      <c r="G361" s="74"/>
      <c r="H361" s="74"/>
      <c r="I361" s="191"/>
      <c r="J361" s="74"/>
      <c r="K361" s="74"/>
      <c r="L361" s="72"/>
      <c r="M361" s="260"/>
      <c r="N361" s="47"/>
      <c r="O361" s="47"/>
      <c r="P361" s="47"/>
      <c r="Q361" s="47"/>
      <c r="R361" s="47"/>
      <c r="S361" s="47"/>
      <c r="T361" s="95"/>
      <c r="AT361" s="24" t="s">
        <v>234</v>
      </c>
      <c r="AU361" s="24" t="s">
        <v>83</v>
      </c>
    </row>
    <row r="362" s="11" customFormat="1">
      <c r="B362" s="233"/>
      <c r="C362" s="234"/>
      <c r="D362" s="235" t="s">
        <v>173</v>
      </c>
      <c r="E362" s="236" t="s">
        <v>22</v>
      </c>
      <c r="F362" s="237" t="s">
        <v>589</v>
      </c>
      <c r="G362" s="234"/>
      <c r="H362" s="238">
        <v>178</v>
      </c>
      <c r="I362" s="239"/>
      <c r="J362" s="234"/>
      <c r="K362" s="234"/>
      <c r="L362" s="240"/>
      <c r="M362" s="241"/>
      <c r="N362" s="242"/>
      <c r="O362" s="242"/>
      <c r="P362" s="242"/>
      <c r="Q362" s="242"/>
      <c r="R362" s="242"/>
      <c r="S362" s="242"/>
      <c r="T362" s="243"/>
      <c r="AT362" s="244" t="s">
        <v>173</v>
      </c>
      <c r="AU362" s="244" t="s">
        <v>83</v>
      </c>
      <c r="AV362" s="11" t="s">
        <v>83</v>
      </c>
      <c r="AW362" s="11" t="s">
        <v>37</v>
      </c>
      <c r="AX362" s="11" t="s">
        <v>74</v>
      </c>
      <c r="AY362" s="244" t="s">
        <v>163</v>
      </c>
    </row>
    <row r="363" s="11" customFormat="1">
      <c r="B363" s="233"/>
      <c r="C363" s="234"/>
      <c r="D363" s="235" t="s">
        <v>173</v>
      </c>
      <c r="E363" s="236" t="s">
        <v>22</v>
      </c>
      <c r="F363" s="237" t="s">
        <v>590</v>
      </c>
      <c r="G363" s="234"/>
      <c r="H363" s="238">
        <v>-61</v>
      </c>
      <c r="I363" s="239"/>
      <c r="J363" s="234"/>
      <c r="K363" s="234"/>
      <c r="L363" s="240"/>
      <c r="M363" s="241"/>
      <c r="N363" s="242"/>
      <c r="O363" s="242"/>
      <c r="P363" s="242"/>
      <c r="Q363" s="242"/>
      <c r="R363" s="242"/>
      <c r="S363" s="242"/>
      <c r="T363" s="243"/>
      <c r="AT363" s="244" t="s">
        <v>173</v>
      </c>
      <c r="AU363" s="244" t="s">
        <v>83</v>
      </c>
      <c r="AV363" s="11" t="s">
        <v>83</v>
      </c>
      <c r="AW363" s="11" t="s">
        <v>37</v>
      </c>
      <c r="AX363" s="11" t="s">
        <v>74</v>
      </c>
      <c r="AY363" s="244" t="s">
        <v>163</v>
      </c>
    </row>
    <row r="364" s="13" customFormat="1">
      <c r="B364" s="261"/>
      <c r="C364" s="262"/>
      <c r="D364" s="235" t="s">
        <v>173</v>
      </c>
      <c r="E364" s="263" t="s">
        <v>22</v>
      </c>
      <c r="F364" s="264" t="s">
        <v>266</v>
      </c>
      <c r="G364" s="262"/>
      <c r="H364" s="265">
        <v>117</v>
      </c>
      <c r="I364" s="266"/>
      <c r="J364" s="262"/>
      <c r="K364" s="262"/>
      <c r="L364" s="267"/>
      <c r="M364" s="268"/>
      <c r="N364" s="269"/>
      <c r="O364" s="269"/>
      <c r="P364" s="269"/>
      <c r="Q364" s="269"/>
      <c r="R364" s="269"/>
      <c r="S364" s="269"/>
      <c r="T364" s="270"/>
      <c r="AT364" s="271" t="s">
        <v>173</v>
      </c>
      <c r="AU364" s="271" t="s">
        <v>83</v>
      </c>
      <c r="AV364" s="13" t="s">
        <v>183</v>
      </c>
      <c r="AW364" s="13" t="s">
        <v>37</v>
      </c>
      <c r="AX364" s="13" t="s">
        <v>24</v>
      </c>
      <c r="AY364" s="271" t="s">
        <v>163</v>
      </c>
    </row>
    <row r="365" s="1" customFormat="1" ht="25.5" customHeight="1">
      <c r="B365" s="46"/>
      <c r="C365" s="221" t="s">
        <v>596</v>
      </c>
      <c r="D365" s="221" t="s">
        <v>166</v>
      </c>
      <c r="E365" s="222" t="s">
        <v>597</v>
      </c>
      <c r="F365" s="223" t="s">
        <v>598</v>
      </c>
      <c r="G365" s="224" t="s">
        <v>261</v>
      </c>
      <c r="H365" s="225">
        <v>117</v>
      </c>
      <c r="I365" s="226"/>
      <c r="J365" s="227">
        <f>ROUND(I365*H365,2)</f>
        <v>0</v>
      </c>
      <c r="K365" s="223" t="s">
        <v>232</v>
      </c>
      <c r="L365" s="72"/>
      <c r="M365" s="228" t="s">
        <v>22</v>
      </c>
      <c r="N365" s="229" t="s">
        <v>45</v>
      </c>
      <c r="O365" s="47"/>
      <c r="P365" s="230">
        <f>O365*H365</f>
        <v>0</v>
      </c>
      <c r="Q365" s="230">
        <v>0</v>
      </c>
      <c r="R365" s="230">
        <f>Q365*H365</f>
        <v>0</v>
      </c>
      <c r="S365" s="230">
        <v>0</v>
      </c>
      <c r="T365" s="231">
        <f>S365*H365</f>
        <v>0</v>
      </c>
      <c r="AR365" s="24" t="s">
        <v>183</v>
      </c>
      <c r="AT365" s="24" t="s">
        <v>166</v>
      </c>
      <c r="AU365" s="24" t="s">
        <v>83</v>
      </c>
      <c r="AY365" s="24" t="s">
        <v>163</v>
      </c>
      <c r="BE365" s="232">
        <f>IF(N365="základní",J365,0)</f>
        <v>0</v>
      </c>
      <c r="BF365" s="232">
        <f>IF(N365="snížená",J365,0)</f>
        <v>0</v>
      </c>
      <c r="BG365" s="232">
        <f>IF(N365="zákl. přenesená",J365,0)</f>
        <v>0</v>
      </c>
      <c r="BH365" s="232">
        <f>IF(N365="sníž. přenesená",J365,0)</f>
        <v>0</v>
      </c>
      <c r="BI365" s="232">
        <f>IF(N365="nulová",J365,0)</f>
        <v>0</v>
      </c>
      <c r="BJ365" s="24" t="s">
        <v>24</v>
      </c>
      <c r="BK365" s="232">
        <f>ROUND(I365*H365,2)</f>
        <v>0</v>
      </c>
      <c r="BL365" s="24" t="s">
        <v>183</v>
      </c>
      <c r="BM365" s="24" t="s">
        <v>599</v>
      </c>
    </row>
    <row r="366" s="1" customFormat="1">
      <c r="B366" s="46"/>
      <c r="C366" s="74"/>
      <c r="D366" s="235" t="s">
        <v>234</v>
      </c>
      <c r="E366" s="74"/>
      <c r="F366" s="259" t="s">
        <v>600</v>
      </c>
      <c r="G366" s="74"/>
      <c r="H366" s="74"/>
      <c r="I366" s="191"/>
      <c r="J366" s="74"/>
      <c r="K366" s="74"/>
      <c r="L366" s="72"/>
      <c r="M366" s="260"/>
      <c r="N366" s="47"/>
      <c r="O366" s="47"/>
      <c r="P366" s="47"/>
      <c r="Q366" s="47"/>
      <c r="R366" s="47"/>
      <c r="S366" s="47"/>
      <c r="T366" s="95"/>
      <c r="AT366" s="24" t="s">
        <v>234</v>
      </c>
      <c r="AU366" s="24" t="s">
        <v>83</v>
      </c>
    </row>
    <row r="367" s="11" customFormat="1">
      <c r="B367" s="233"/>
      <c r="C367" s="234"/>
      <c r="D367" s="235" t="s">
        <v>173</v>
      </c>
      <c r="E367" s="236" t="s">
        <v>22</v>
      </c>
      <c r="F367" s="237" t="s">
        <v>589</v>
      </c>
      <c r="G367" s="234"/>
      <c r="H367" s="238">
        <v>178</v>
      </c>
      <c r="I367" s="239"/>
      <c r="J367" s="234"/>
      <c r="K367" s="234"/>
      <c r="L367" s="240"/>
      <c r="M367" s="241"/>
      <c r="N367" s="242"/>
      <c r="O367" s="242"/>
      <c r="P367" s="242"/>
      <c r="Q367" s="242"/>
      <c r="R367" s="242"/>
      <c r="S367" s="242"/>
      <c r="T367" s="243"/>
      <c r="AT367" s="244" t="s">
        <v>173</v>
      </c>
      <c r="AU367" s="244" t="s">
        <v>83</v>
      </c>
      <c r="AV367" s="11" t="s">
        <v>83</v>
      </c>
      <c r="AW367" s="11" t="s">
        <v>37</v>
      </c>
      <c r="AX367" s="11" t="s">
        <v>74</v>
      </c>
      <c r="AY367" s="244" t="s">
        <v>163</v>
      </c>
    </row>
    <row r="368" s="11" customFormat="1">
      <c r="B368" s="233"/>
      <c r="C368" s="234"/>
      <c r="D368" s="235" t="s">
        <v>173</v>
      </c>
      <c r="E368" s="236" t="s">
        <v>22</v>
      </c>
      <c r="F368" s="237" t="s">
        <v>590</v>
      </c>
      <c r="G368" s="234"/>
      <c r="H368" s="238">
        <v>-61</v>
      </c>
      <c r="I368" s="239"/>
      <c r="J368" s="234"/>
      <c r="K368" s="234"/>
      <c r="L368" s="240"/>
      <c r="M368" s="241"/>
      <c r="N368" s="242"/>
      <c r="O368" s="242"/>
      <c r="P368" s="242"/>
      <c r="Q368" s="242"/>
      <c r="R368" s="242"/>
      <c r="S368" s="242"/>
      <c r="T368" s="243"/>
      <c r="AT368" s="244" t="s">
        <v>173</v>
      </c>
      <c r="AU368" s="244" t="s">
        <v>83</v>
      </c>
      <c r="AV368" s="11" t="s">
        <v>83</v>
      </c>
      <c r="AW368" s="11" t="s">
        <v>37</v>
      </c>
      <c r="AX368" s="11" t="s">
        <v>74</v>
      </c>
      <c r="AY368" s="244" t="s">
        <v>163</v>
      </c>
    </row>
    <row r="369" s="13" customFormat="1">
      <c r="B369" s="261"/>
      <c r="C369" s="262"/>
      <c r="D369" s="235" t="s">
        <v>173</v>
      </c>
      <c r="E369" s="263" t="s">
        <v>22</v>
      </c>
      <c r="F369" s="264" t="s">
        <v>266</v>
      </c>
      <c r="G369" s="262"/>
      <c r="H369" s="265">
        <v>117</v>
      </c>
      <c r="I369" s="266"/>
      <c r="J369" s="262"/>
      <c r="K369" s="262"/>
      <c r="L369" s="267"/>
      <c r="M369" s="268"/>
      <c r="N369" s="269"/>
      <c r="O369" s="269"/>
      <c r="P369" s="269"/>
      <c r="Q369" s="269"/>
      <c r="R369" s="269"/>
      <c r="S369" s="269"/>
      <c r="T369" s="270"/>
      <c r="AT369" s="271" t="s">
        <v>173</v>
      </c>
      <c r="AU369" s="271" t="s">
        <v>83</v>
      </c>
      <c r="AV369" s="13" t="s">
        <v>183</v>
      </c>
      <c r="AW369" s="13" t="s">
        <v>37</v>
      </c>
      <c r="AX369" s="13" t="s">
        <v>24</v>
      </c>
      <c r="AY369" s="271" t="s">
        <v>163</v>
      </c>
    </row>
    <row r="370" s="1" customFormat="1" ht="38.25" customHeight="1">
      <c r="B370" s="46"/>
      <c r="C370" s="221" t="s">
        <v>601</v>
      </c>
      <c r="D370" s="221" t="s">
        <v>166</v>
      </c>
      <c r="E370" s="222" t="s">
        <v>602</v>
      </c>
      <c r="F370" s="223" t="s">
        <v>603</v>
      </c>
      <c r="G370" s="224" t="s">
        <v>440</v>
      </c>
      <c r="H370" s="225">
        <v>66</v>
      </c>
      <c r="I370" s="226"/>
      <c r="J370" s="227">
        <f>ROUND(I370*H370,2)</f>
        <v>0</v>
      </c>
      <c r="K370" s="223" t="s">
        <v>232</v>
      </c>
      <c r="L370" s="72"/>
      <c r="M370" s="228" t="s">
        <v>22</v>
      </c>
      <c r="N370" s="229" t="s">
        <v>45</v>
      </c>
      <c r="O370" s="47"/>
      <c r="P370" s="230">
        <f>O370*H370</f>
        <v>0</v>
      </c>
      <c r="Q370" s="230">
        <v>0</v>
      </c>
      <c r="R370" s="230">
        <f>Q370*H370</f>
        <v>0</v>
      </c>
      <c r="S370" s="230">
        <v>0.082000000000000003</v>
      </c>
      <c r="T370" s="231">
        <f>S370*H370</f>
        <v>5.4119999999999999</v>
      </c>
      <c r="AR370" s="24" t="s">
        <v>183</v>
      </c>
      <c r="AT370" s="24" t="s">
        <v>166</v>
      </c>
      <c r="AU370" s="24" t="s">
        <v>83</v>
      </c>
      <c r="AY370" s="24" t="s">
        <v>163</v>
      </c>
      <c r="BE370" s="232">
        <f>IF(N370="základní",J370,0)</f>
        <v>0</v>
      </c>
      <c r="BF370" s="232">
        <f>IF(N370="snížená",J370,0)</f>
        <v>0</v>
      </c>
      <c r="BG370" s="232">
        <f>IF(N370="zákl. přenesená",J370,0)</f>
        <v>0</v>
      </c>
      <c r="BH370" s="232">
        <f>IF(N370="sníž. přenesená",J370,0)</f>
        <v>0</v>
      </c>
      <c r="BI370" s="232">
        <f>IF(N370="nulová",J370,0)</f>
        <v>0</v>
      </c>
      <c r="BJ370" s="24" t="s">
        <v>24</v>
      </c>
      <c r="BK370" s="232">
        <f>ROUND(I370*H370,2)</f>
        <v>0</v>
      </c>
      <c r="BL370" s="24" t="s">
        <v>183</v>
      </c>
      <c r="BM370" s="24" t="s">
        <v>604</v>
      </c>
    </row>
    <row r="371" s="1" customFormat="1">
      <c r="B371" s="46"/>
      <c r="C371" s="74"/>
      <c r="D371" s="235" t="s">
        <v>234</v>
      </c>
      <c r="E371" s="74"/>
      <c r="F371" s="259" t="s">
        <v>605</v>
      </c>
      <c r="G371" s="74"/>
      <c r="H371" s="74"/>
      <c r="I371" s="191"/>
      <c r="J371" s="74"/>
      <c r="K371" s="74"/>
      <c r="L371" s="72"/>
      <c r="M371" s="260"/>
      <c r="N371" s="47"/>
      <c r="O371" s="47"/>
      <c r="P371" s="47"/>
      <c r="Q371" s="47"/>
      <c r="R371" s="47"/>
      <c r="S371" s="47"/>
      <c r="T371" s="95"/>
      <c r="AT371" s="24" t="s">
        <v>234</v>
      </c>
      <c r="AU371" s="24" t="s">
        <v>83</v>
      </c>
    </row>
    <row r="372" s="11" customFormat="1">
      <c r="B372" s="233"/>
      <c r="C372" s="234"/>
      <c r="D372" s="235" t="s">
        <v>173</v>
      </c>
      <c r="E372" s="236" t="s">
        <v>22</v>
      </c>
      <c r="F372" s="237" t="s">
        <v>606</v>
      </c>
      <c r="G372" s="234"/>
      <c r="H372" s="238">
        <v>66</v>
      </c>
      <c r="I372" s="239"/>
      <c r="J372" s="234"/>
      <c r="K372" s="234"/>
      <c r="L372" s="240"/>
      <c r="M372" s="241"/>
      <c r="N372" s="242"/>
      <c r="O372" s="242"/>
      <c r="P372" s="242"/>
      <c r="Q372" s="242"/>
      <c r="R372" s="242"/>
      <c r="S372" s="242"/>
      <c r="T372" s="243"/>
      <c r="AT372" s="244" t="s">
        <v>173</v>
      </c>
      <c r="AU372" s="244" t="s">
        <v>83</v>
      </c>
      <c r="AV372" s="11" t="s">
        <v>83</v>
      </c>
      <c r="AW372" s="11" t="s">
        <v>37</v>
      </c>
      <c r="AX372" s="11" t="s">
        <v>24</v>
      </c>
      <c r="AY372" s="244" t="s">
        <v>163</v>
      </c>
    </row>
    <row r="373" s="1" customFormat="1" ht="51" customHeight="1">
      <c r="B373" s="46"/>
      <c r="C373" s="221" t="s">
        <v>607</v>
      </c>
      <c r="D373" s="221" t="s">
        <v>166</v>
      </c>
      <c r="E373" s="222" t="s">
        <v>608</v>
      </c>
      <c r="F373" s="223" t="s">
        <v>609</v>
      </c>
      <c r="G373" s="224" t="s">
        <v>261</v>
      </c>
      <c r="H373" s="225">
        <v>1495</v>
      </c>
      <c r="I373" s="226"/>
      <c r="J373" s="227">
        <f>ROUND(I373*H373,2)</f>
        <v>0</v>
      </c>
      <c r="K373" s="223" t="s">
        <v>232</v>
      </c>
      <c r="L373" s="72"/>
      <c r="M373" s="228" t="s">
        <v>22</v>
      </c>
      <c r="N373" s="229" t="s">
        <v>45</v>
      </c>
      <c r="O373" s="47"/>
      <c r="P373" s="230">
        <f>O373*H373</f>
        <v>0</v>
      </c>
      <c r="Q373" s="230">
        <v>0</v>
      </c>
      <c r="R373" s="230">
        <f>Q373*H373</f>
        <v>0</v>
      </c>
      <c r="S373" s="230">
        <v>0</v>
      </c>
      <c r="T373" s="231">
        <f>S373*H373</f>
        <v>0</v>
      </c>
      <c r="AR373" s="24" t="s">
        <v>183</v>
      </c>
      <c r="AT373" s="24" t="s">
        <v>166</v>
      </c>
      <c r="AU373" s="24" t="s">
        <v>83</v>
      </c>
      <c r="AY373" s="24" t="s">
        <v>163</v>
      </c>
      <c r="BE373" s="232">
        <f>IF(N373="základní",J373,0)</f>
        <v>0</v>
      </c>
      <c r="BF373" s="232">
        <f>IF(N373="snížená",J373,0)</f>
        <v>0</v>
      </c>
      <c r="BG373" s="232">
        <f>IF(N373="zákl. přenesená",J373,0)</f>
        <v>0</v>
      </c>
      <c r="BH373" s="232">
        <f>IF(N373="sníž. přenesená",J373,0)</f>
        <v>0</v>
      </c>
      <c r="BI373" s="232">
        <f>IF(N373="nulová",J373,0)</f>
        <v>0</v>
      </c>
      <c r="BJ373" s="24" t="s">
        <v>24</v>
      </c>
      <c r="BK373" s="232">
        <f>ROUND(I373*H373,2)</f>
        <v>0</v>
      </c>
      <c r="BL373" s="24" t="s">
        <v>183</v>
      </c>
      <c r="BM373" s="24" t="s">
        <v>610</v>
      </c>
    </row>
    <row r="374" s="1" customFormat="1">
      <c r="B374" s="46"/>
      <c r="C374" s="74"/>
      <c r="D374" s="235" t="s">
        <v>234</v>
      </c>
      <c r="E374" s="74"/>
      <c r="F374" s="259" t="s">
        <v>611</v>
      </c>
      <c r="G374" s="74"/>
      <c r="H374" s="74"/>
      <c r="I374" s="191"/>
      <c r="J374" s="74"/>
      <c r="K374" s="74"/>
      <c r="L374" s="72"/>
      <c r="M374" s="260"/>
      <c r="N374" s="47"/>
      <c r="O374" s="47"/>
      <c r="P374" s="47"/>
      <c r="Q374" s="47"/>
      <c r="R374" s="47"/>
      <c r="S374" s="47"/>
      <c r="T374" s="95"/>
      <c r="AT374" s="24" t="s">
        <v>234</v>
      </c>
      <c r="AU374" s="24" t="s">
        <v>83</v>
      </c>
    </row>
    <row r="375" s="11" customFormat="1">
      <c r="B375" s="233"/>
      <c r="C375" s="234"/>
      <c r="D375" s="235" t="s">
        <v>173</v>
      </c>
      <c r="E375" s="236" t="s">
        <v>22</v>
      </c>
      <c r="F375" s="237" t="s">
        <v>264</v>
      </c>
      <c r="G375" s="234"/>
      <c r="H375" s="238">
        <v>2268</v>
      </c>
      <c r="I375" s="239"/>
      <c r="J375" s="234"/>
      <c r="K375" s="234"/>
      <c r="L375" s="240"/>
      <c r="M375" s="241"/>
      <c r="N375" s="242"/>
      <c r="O375" s="242"/>
      <c r="P375" s="242"/>
      <c r="Q375" s="242"/>
      <c r="R375" s="242"/>
      <c r="S375" s="242"/>
      <c r="T375" s="243"/>
      <c r="AT375" s="244" t="s">
        <v>173</v>
      </c>
      <c r="AU375" s="244" t="s">
        <v>83</v>
      </c>
      <c r="AV375" s="11" t="s">
        <v>83</v>
      </c>
      <c r="AW375" s="11" t="s">
        <v>37</v>
      </c>
      <c r="AX375" s="11" t="s">
        <v>74</v>
      </c>
      <c r="AY375" s="244" t="s">
        <v>163</v>
      </c>
    </row>
    <row r="376" s="11" customFormat="1">
      <c r="B376" s="233"/>
      <c r="C376" s="234"/>
      <c r="D376" s="235" t="s">
        <v>173</v>
      </c>
      <c r="E376" s="236" t="s">
        <v>22</v>
      </c>
      <c r="F376" s="237" t="s">
        <v>265</v>
      </c>
      <c r="G376" s="234"/>
      <c r="H376" s="238">
        <v>-773</v>
      </c>
      <c r="I376" s="239"/>
      <c r="J376" s="234"/>
      <c r="K376" s="234"/>
      <c r="L376" s="240"/>
      <c r="M376" s="241"/>
      <c r="N376" s="242"/>
      <c r="O376" s="242"/>
      <c r="P376" s="242"/>
      <c r="Q376" s="242"/>
      <c r="R376" s="242"/>
      <c r="S376" s="242"/>
      <c r="T376" s="243"/>
      <c r="AT376" s="244" t="s">
        <v>173</v>
      </c>
      <c r="AU376" s="244" t="s">
        <v>83</v>
      </c>
      <c r="AV376" s="11" t="s">
        <v>83</v>
      </c>
      <c r="AW376" s="11" t="s">
        <v>37</v>
      </c>
      <c r="AX376" s="11" t="s">
        <v>74</v>
      </c>
      <c r="AY376" s="244" t="s">
        <v>163</v>
      </c>
    </row>
    <row r="377" s="13" customFormat="1">
      <c r="B377" s="261"/>
      <c r="C377" s="262"/>
      <c r="D377" s="235" t="s">
        <v>173</v>
      </c>
      <c r="E377" s="263" t="s">
        <v>22</v>
      </c>
      <c r="F377" s="264" t="s">
        <v>266</v>
      </c>
      <c r="G377" s="262"/>
      <c r="H377" s="265">
        <v>1495</v>
      </c>
      <c r="I377" s="266"/>
      <c r="J377" s="262"/>
      <c r="K377" s="262"/>
      <c r="L377" s="267"/>
      <c r="M377" s="268"/>
      <c r="N377" s="269"/>
      <c r="O377" s="269"/>
      <c r="P377" s="269"/>
      <c r="Q377" s="269"/>
      <c r="R377" s="269"/>
      <c r="S377" s="269"/>
      <c r="T377" s="270"/>
      <c r="AT377" s="271" t="s">
        <v>173</v>
      </c>
      <c r="AU377" s="271" t="s">
        <v>83</v>
      </c>
      <c r="AV377" s="13" t="s">
        <v>183</v>
      </c>
      <c r="AW377" s="13" t="s">
        <v>37</v>
      </c>
      <c r="AX377" s="13" t="s">
        <v>24</v>
      </c>
      <c r="AY377" s="271" t="s">
        <v>163</v>
      </c>
    </row>
    <row r="378" s="10" customFormat="1" ht="29.88" customHeight="1">
      <c r="B378" s="205"/>
      <c r="C378" s="206"/>
      <c r="D378" s="207" t="s">
        <v>73</v>
      </c>
      <c r="E378" s="219" t="s">
        <v>612</v>
      </c>
      <c r="F378" s="219" t="s">
        <v>613</v>
      </c>
      <c r="G378" s="206"/>
      <c r="H378" s="206"/>
      <c r="I378" s="209"/>
      <c r="J378" s="220">
        <f>BK378</f>
        <v>0</v>
      </c>
      <c r="K378" s="206"/>
      <c r="L378" s="211"/>
      <c r="M378" s="212"/>
      <c r="N378" s="213"/>
      <c r="O378" s="213"/>
      <c r="P378" s="214">
        <f>SUM(P379:P391)</f>
        <v>0</v>
      </c>
      <c r="Q378" s="213"/>
      <c r="R378" s="214">
        <f>SUM(R379:R391)</f>
        <v>0</v>
      </c>
      <c r="S378" s="213"/>
      <c r="T378" s="215">
        <f>SUM(T379:T391)</f>
        <v>0</v>
      </c>
      <c r="AR378" s="216" t="s">
        <v>24</v>
      </c>
      <c r="AT378" s="217" t="s">
        <v>73</v>
      </c>
      <c r="AU378" s="217" t="s">
        <v>24</v>
      </c>
      <c r="AY378" s="216" t="s">
        <v>163</v>
      </c>
      <c r="BK378" s="218">
        <f>SUM(BK379:BK391)</f>
        <v>0</v>
      </c>
    </row>
    <row r="379" s="1" customFormat="1" ht="25.5" customHeight="1">
      <c r="B379" s="46"/>
      <c r="C379" s="221" t="s">
        <v>614</v>
      </c>
      <c r="D379" s="221" t="s">
        <v>166</v>
      </c>
      <c r="E379" s="222" t="s">
        <v>615</v>
      </c>
      <c r="F379" s="223" t="s">
        <v>616</v>
      </c>
      <c r="G379" s="224" t="s">
        <v>327</v>
      </c>
      <c r="H379" s="225">
        <v>5119.3720000000003</v>
      </c>
      <c r="I379" s="226"/>
      <c r="J379" s="227">
        <f>ROUND(I379*H379,2)</f>
        <v>0</v>
      </c>
      <c r="K379" s="223" t="s">
        <v>232</v>
      </c>
      <c r="L379" s="72"/>
      <c r="M379" s="228" t="s">
        <v>22</v>
      </c>
      <c r="N379" s="229" t="s">
        <v>45</v>
      </c>
      <c r="O379" s="47"/>
      <c r="P379" s="230">
        <f>O379*H379</f>
        <v>0</v>
      </c>
      <c r="Q379" s="230">
        <v>0</v>
      </c>
      <c r="R379" s="230">
        <f>Q379*H379</f>
        <v>0</v>
      </c>
      <c r="S379" s="230">
        <v>0</v>
      </c>
      <c r="T379" s="231">
        <f>S379*H379</f>
        <v>0</v>
      </c>
      <c r="AR379" s="24" t="s">
        <v>183</v>
      </c>
      <c r="AT379" s="24" t="s">
        <v>166</v>
      </c>
      <c r="AU379" s="24" t="s">
        <v>83</v>
      </c>
      <c r="AY379" s="24" t="s">
        <v>163</v>
      </c>
      <c r="BE379" s="232">
        <f>IF(N379="základní",J379,0)</f>
        <v>0</v>
      </c>
      <c r="BF379" s="232">
        <f>IF(N379="snížená",J379,0)</f>
        <v>0</v>
      </c>
      <c r="BG379" s="232">
        <f>IF(N379="zákl. přenesená",J379,0)</f>
        <v>0</v>
      </c>
      <c r="BH379" s="232">
        <f>IF(N379="sníž. přenesená",J379,0)</f>
        <v>0</v>
      </c>
      <c r="BI379" s="232">
        <f>IF(N379="nulová",J379,0)</f>
        <v>0</v>
      </c>
      <c r="BJ379" s="24" t="s">
        <v>24</v>
      </c>
      <c r="BK379" s="232">
        <f>ROUND(I379*H379,2)</f>
        <v>0</v>
      </c>
      <c r="BL379" s="24" t="s">
        <v>183</v>
      </c>
      <c r="BM379" s="24" t="s">
        <v>617</v>
      </c>
    </row>
    <row r="380" s="1" customFormat="1">
      <c r="B380" s="46"/>
      <c r="C380" s="74"/>
      <c r="D380" s="235" t="s">
        <v>234</v>
      </c>
      <c r="E380" s="74"/>
      <c r="F380" s="259" t="s">
        <v>618</v>
      </c>
      <c r="G380" s="74"/>
      <c r="H380" s="74"/>
      <c r="I380" s="191"/>
      <c r="J380" s="74"/>
      <c r="K380" s="74"/>
      <c r="L380" s="72"/>
      <c r="M380" s="260"/>
      <c r="N380" s="47"/>
      <c r="O380" s="47"/>
      <c r="P380" s="47"/>
      <c r="Q380" s="47"/>
      <c r="R380" s="47"/>
      <c r="S380" s="47"/>
      <c r="T380" s="95"/>
      <c r="AT380" s="24" t="s">
        <v>234</v>
      </c>
      <c r="AU380" s="24" t="s">
        <v>83</v>
      </c>
    </row>
    <row r="381" s="11" customFormat="1">
      <c r="B381" s="233"/>
      <c r="C381" s="234"/>
      <c r="D381" s="235" t="s">
        <v>173</v>
      </c>
      <c r="E381" s="236" t="s">
        <v>22</v>
      </c>
      <c r="F381" s="237" t="s">
        <v>619</v>
      </c>
      <c r="G381" s="234"/>
      <c r="H381" s="238">
        <v>5119.3720000000003</v>
      </c>
      <c r="I381" s="239"/>
      <c r="J381" s="234"/>
      <c r="K381" s="234"/>
      <c r="L381" s="240"/>
      <c r="M381" s="241"/>
      <c r="N381" s="242"/>
      <c r="O381" s="242"/>
      <c r="P381" s="242"/>
      <c r="Q381" s="242"/>
      <c r="R381" s="242"/>
      <c r="S381" s="242"/>
      <c r="T381" s="243"/>
      <c r="AT381" s="244" t="s">
        <v>173</v>
      </c>
      <c r="AU381" s="244" t="s">
        <v>83</v>
      </c>
      <c r="AV381" s="11" t="s">
        <v>83</v>
      </c>
      <c r="AW381" s="11" t="s">
        <v>37</v>
      </c>
      <c r="AX381" s="11" t="s">
        <v>24</v>
      </c>
      <c r="AY381" s="244" t="s">
        <v>163</v>
      </c>
    </row>
    <row r="382" s="1" customFormat="1" ht="25.5" customHeight="1">
      <c r="B382" s="46"/>
      <c r="C382" s="221" t="s">
        <v>620</v>
      </c>
      <c r="D382" s="221" t="s">
        <v>166</v>
      </c>
      <c r="E382" s="222" t="s">
        <v>621</v>
      </c>
      <c r="F382" s="223" t="s">
        <v>622</v>
      </c>
      <c r="G382" s="224" t="s">
        <v>327</v>
      </c>
      <c r="H382" s="225">
        <v>97268.067999999999</v>
      </c>
      <c r="I382" s="226"/>
      <c r="J382" s="227">
        <f>ROUND(I382*H382,2)</f>
        <v>0</v>
      </c>
      <c r="K382" s="223" t="s">
        <v>232</v>
      </c>
      <c r="L382" s="72"/>
      <c r="M382" s="228" t="s">
        <v>22</v>
      </c>
      <c r="N382" s="229" t="s">
        <v>45</v>
      </c>
      <c r="O382" s="47"/>
      <c r="P382" s="230">
        <f>O382*H382</f>
        <v>0</v>
      </c>
      <c r="Q382" s="230">
        <v>0</v>
      </c>
      <c r="R382" s="230">
        <f>Q382*H382</f>
        <v>0</v>
      </c>
      <c r="S382" s="230">
        <v>0</v>
      </c>
      <c r="T382" s="231">
        <f>S382*H382</f>
        <v>0</v>
      </c>
      <c r="AR382" s="24" t="s">
        <v>183</v>
      </c>
      <c r="AT382" s="24" t="s">
        <v>166</v>
      </c>
      <c r="AU382" s="24" t="s">
        <v>83</v>
      </c>
      <c r="AY382" s="24" t="s">
        <v>163</v>
      </c>
      <c r="BE382" s="232">
        <f>IF(N382="základní",J382,0)</f>
        <v>0</v>
      </c>
      <c r="BF382" s="232">
        <f>IF(N382="snížená",J382,0)</f>
        <v>0</v>
      </c>
      <c r="BG382" s="232">
        <f>IF(N382="zákl. přenesená",J382,0)</f>
        <v>0</v>
      </c>
      <c r="BH382" s="232">
        <f>IF(N382="sníž. přenesená",J382,0)</f>
        <v>0</v>
      </c>
      <c r="BI382" s="232">
        <f>IF(N382="nulová",J382,0)</f>
        <v>0</v>
      </c>
      <c r="BJ382" s="24" t="s">
        <v>24</v>
      </c>
      <c r="BK382" s="232">
        <f>ROUND(I382*H382,2)</f>
        <v>0</v>
      </c>
      <c r="BL382" s="24" t="s">
        <v>183</v>
      </c>
      <c r="BM382" s="24" t="s">
        <v>623</v>
      </c>
    </row>
    <row r="383" s="1" customFormat="1">
      <c r="B383" s="46"/>
      <c r="C383" s="74"/>
      <c r="D383" s="235" t="s">
        <v>234</v>
      </c>
      <c r="E383" s="74"/>
      <c r="F383" s="259" t="s">
        <v>618</v>
      </c>
      <c r="G383" s="74"/>
      <c r="H383" s="74"/>
      <c r="I383" s="191"/>
      <c r="J383" s="74"/>
      <c r="K383" s="74"/>
      <c r="L383" s="72"/>
      <c r="M383" s="260"/>
      <c r="N383" s="47"/>
      <c r="O383" s="47"/>
      <c r="P383" s="47"/>
      <c r="Q383" s="47"/>
      <c r="R383" s="47"/>
      <c r="S383" s="47"/>
      <c r="T383" s="95"/>
      <c r="AT383" s="24" t="s">
        <v>234</v>
      </c>
      <c r="AU383" s="24" t="s">
        <v>83</v>
      </c>
    </row>
    <row r="384" s="11" customFormat="1">
      <c r="B384" s="233"/>
      <c r="C384" s="234"/>
      <c r="D384" s="235" t="s">
        <v>173</v>
      </c>
      <c r="E384" s="236" t="s">
        <v>22</v>
      </c>
      <c r="F384" s="237" t="s">
        <v>619</v>
      </c>
      <c r="G384" s="234"/>
      <c r="H384" s="238">
        <v>5119.3720000000003</v>
      </c>
      <c r="I384" s="239"/>
      <c r="J384" s="234"/>
      <c r="K384" s="234"/>
      <c r="L384" s="240"/>
      <c r="M384" s="241"/>
      <c r="N384" s="242"/>
      <c r="O384" s="242"/>
      <c r="P384" s="242"/>
      <c r="Q384" s="242"/>
      <c r="R384" s="242"/>
      <c r="S384" s="242"/>
      <c r="T384" s="243"/>
      <c r="AT384" s="244" t="s">
        <v>173</v>
      </c>
      <c r="AU384" s="244" t="s">
        <v>83</v>
      </c>
      <c r="AV384" s="11" t="s">
        <v>83</v>
      </c>
      <c r="AW384" s="11" t="s">
        <v>37</v>
      </c>
      <c r="AX384" s="11" t="s">
        <v>24</v>
      </c>
      <c r="AY384" s="244" t="s">
        <v>163</v>
      </c>
    </row>
    <row r="385" s="11" customFormat="1">
      <c r="B385" s="233"/>
      <c r="C385" s="234"/>
      <c r="D385" s="235" t="s">
        <v>173</v>
      </c>
      <c r="E385" s="234"/>
      <c r="F385" s="237" t="s">
        <v>624</v>
      </c>
      <c r="G385" s="234"/>
      <c r="H385" s="238">
        <v>97268.067999999999</v>
      </c>
      <c r="I385" s="239"/>
      <c r="J385" s="234"/>
      <c r="K385" s="234"/>
      <c r="L385" s="240"/>
      <c r="M385" s="241"/>
      <c r="N385" s="242"/>
      <c r="O385" s="242"/>
      <c r="P385" s="242"/>
      <c r="Q385" s="242"/>
      <c r="R385" s="242"/>
      <c r="S385" s="242"/>
      <c r="T385" s="243"/>
      <c r="AT385" s="244" t="s">
        <v>173</v>
      </c>
      <c r="AU385" s="244" t="s">
        <v>83</v>
      </c>
      <c r="AV385" s="11" t="s">
        <v>83</v>
      </c>
      <c r="AW385" s="11" t="s">
        <v>6</v>
      </c>
      <c r="AX385" s="11" t="s">
        <v>24</v>
      </c>
      <c r="AY385" s="244" t="s">
        <v>163</v>
      </c>
    </row>
    <row r="386" s="1" customFormat="1" ht="16.5" customHeight="1">
      <c r="B386" s="46"/>
      <c r="C386" s="221" t="s">
        <v>625</v>
      </c>
      <c r="D386" s="221" t="s">
        <v>166</v>
      </c>
      <c r="E386" s="222" t="s">
        <v>626</v>
      </c>
      <c r="F386" s="223" t="s">
        <v>627</v>
      </c>
      <c r="G386" s="224" t="s">
        <v>327</v>
      </c>
      <c r="H386" s="225">
        <v>5.4119999999999999</v>
      </c>
      <c r="I386" s="226"/>
      <c r="J386" s="227">
        <f>ROUND(I386*H386,2)</f>
        <v>0</v>
      </c>
      <c r="K386" s="223" t="s">
        <v>232</v>
      </c>
      <c r="L386" s="72"/>
      <c r="M386" s="228" t="s">
        <v>22</v>
      </c>
      <c r="N386" s="229" t="s">
        <v>45</v>
      </c>
      <c r="O386" s="47"/>
      <c r="P386" s="230">
        <f>O386*H386</f>
        <v>0</v>
      </c>
      <c r="Q386" s="230">
        <v>0</v>
      </c>
      <c r="R386" s="230">
        <f>Q386*H386</f>
        <v>0</v>
      </c>
      <c r="S386" s="230">
        <v>0</v>
      </c>
      <c r="T386" s="231">
        <f>S386*H386</f>
        <v>0</v>
      </c>
      <c r="AR386" s="24" t="s">
        <v>183</v>
      </c>
      <c r="AT386" s="24" t="s">
        <v>166</v>
      </c>
      <c r="AU386" s="24" t="s">
        <v>83</v>
      </c>
      <c r="AY386" s="24" t="s">
        <v>163</v>
      </c>
      <c r="BE386" s="232">
        <f>IF(N386="základní",J386,0)</f>
        <v>0</v>
      </c>
      <c r="BF386" s="232">
        <f>IF(N386="snížená",J386,0)</f>
        <v>0</v>
      </c>
      <c r="BG386" s="232">
        <f>IF(N386="zákl. přenesená",J386,0)</f>
        <v>0</v>
      </c>
      <c r="BH386" s="232">
        <f>IF(N386="sníž. přenesená",J386,0)</f>
        <v>0</v>
      </c>
      <c r="BI386" s="232">
        <f>IF(N386="nulová",J386,0)</f>
        <v>0</v>
      </c>
      <c r="BJ386" s="24" t="s">
        <v>24</v>
      </c>
      <c r="BK386" s="232">
        <f>ROUND(I386*H386,2)</f>
        <v>0</v>
      </c>
      <c r="BL386" s="24" t="s">
        <v>183</v>
      </c>
      <c r="BM386" s="24" t="s">
        <v>628</v>
      </c>
    </row>
    <row r="387" s="1" customFormat="1">
      <c r="B387" s="46"/>
      <c r="C387" s="74"/>
      <c r="D387" s="235" t="s">
        <v>234</v>
      </c>
      <c r="E387" s="74"/>
      <c r="F387" s="259" t="s">
        <v>629</v>
      </c>
      <c r="G387" s="74"/>
      <c r="H387" s="74"/>
      <c r="I387" s="191"/>
      <c r="J387" s="74"/>
      <c r="K387" s="74"/>
      <c r="L387" s="72"/>
      <c r="M387" s="260"/>
      <c r="N387" s="47"/>
      <c r="O387" s="47"/>
      <c r="P387" s="47"/>
      <c r="Q387" s="47"/>
      <c r="R387" s="47"/>
      <c r="S387" s="47"/>
      <c r="T387" s="95"/>
      <c r="AT387" s="24" t="s">
        <v>234</v>
      </c>
      <c r="AU387" s="24" t="s">
        <v>83</v>
      </c>
    </row>
    <row r="388" s="11" customFormat="1">
      <c r="B388" s="233"/>
      <c r="C388" s="234"/>
      <c r="D388" s="235" t="s">
        <v>173</v>
      </c>
      <c r="E388" s="236" t="s">
        <v>22</v>
      </c>
      <c r="F388" s="237" t="s">
        <v>630</v>
      </c>
      <c r="G388" s="234"/>
      <c r="H388" s="238">
        <v>5.4119999999999999</v>
      </c>
      <c r="I388" s="239"/>
      <c r="J388" s="234"/>
      <c r="K388" s="234"/>
      <c r="L388" s="240"/>
      <c r="M388" s="241"/>
      <c r="N388" s="242"/>
      <c r="O388" s="242"/>
      <c r="P388" s="242"/>
      <c r="Q388" s="242"/>
      <c r="R388" s="242"/>
      <c r="S388" s="242"/>
      <c r="T388" s="243"/>
      <c r="AT388" s="244" t="s">
        <v>173</v>
      </c>
      <c r="AU388" s="244" t="s">
        <v>83</v>
      </c>
      <c r="AV388" s="11" t="s">
        <v>83</v>
      </c>
      <c r="AW388" s="11" t="s">
        <v>37</v>
      </c>
      <c r="AX388" s="11" t="s">
        <v>24</v>
      </c>
      <c r="AY388" s="244" t="s">
        <v>163</v>
      </c>
    </row>
    <row r="389" s="1" customFormat="1" ht="16.5" customHeight="1">
      <c r="B389" s="46"/>
      <c r="C389" s="221" t="s">
        <v>631</v>
      </c>
      <c r="D389" s="221" t="s">
        <v>166</v>
      </c>
      <c r="E389" s="222" t="s">
        <v>632</v>
      </c>
      <c r="F389" s="223" t="s">
        <v>633</v>
      </c>
      <c r="G389" s="224" t="s">
        <v>327</v>
      </c>
      <c r="H389" s="225">
        <v>5113.96</v>
      </c>
      <c r="I389" s="226"/>
      <c r="J389" s="227">
        <f>ROUND(I389*H389,2)</f>
        <v>0</v>
      </c>
      <c r="K389" s="223" t="s">
        <v>232</v>
      </c>
      <c r="L389" s="72"/>
      <c r="M389" s="228" t="s">
        <v>22</v>
      </c>
      <c r="N389" s="229" t="s">
        <v>45</v>
      </c>
      <c r="O389" s="47"/>
      <c r="P389" s="230">
        <f>O389*H389</f>
        <v>0</v>
      </c>
      <c r="Q389" s="230">
        <v>0</v>
      </c>
      <c r="R389" s="230">
        <f>Q389*H389</f>
        <v>0</v>
      </c>
      <c r="S389" s="230">
        <v>0</v>
      </c>
      <c r="T389" s="231">
        <f>S389*H389</f>
        <v>0</v>
      </c>
      <c r="AR389" s="24" t="s">
        <v>183</v>
      </c>
      <c r="AT389" s="24" t="s">
        <v>166</v>
      </c>
      <c r="AU389" s="24" t="s">
        <v>83</v>
      </c>
      <c r="AY389" s="24" t="s">
        <v>163</v>
      </c>
      <c r="BE389" s="232">
        <f>IF(N389="základní",J389,0)</f>
        <v>0</v>
      </c>
      <c r="BF389" s="232">
        <f>IF(N389="snížená",J389,0)</f>
        <v>0</v>
      </c>
      <c r="BG389" s="232">
        <f>IF(N389="zákl. přenesená",J389,0)</f>
        <v>0</v>
      </c>
      <c r="BH389" s="232">
        <f>IF(N389="sníž. přenesená",J389,0)</f>
        <v>0</v>
      </c>
      <c r="BI389" s="232">
        <f>IF(N389="nulová",J389,0)</f>
        <v>0</v>
      </c>
      <c r="BJ389" s="24" t="s">
        <v>24</v>
      </c>
      <c r="BK389" s="232">
        <f>ROUND(I389*H389,2)</f>
        <v>0</v>
      </c>
      <c r="BL389" s="24" t="s">
        <v>183</v>
      </c>
      <c r="BM389" s="24" t="s">
        <v>634</v>
      </c>
    </row>
    <row r="390" s="1" customFormat="1">
      <c r="B390" s="46"/>
      <c r="C390" s="74"/>
      <c r="D390" s="235" t="s">
        <v>234</v>
      </c>
      <c r="E390" s="74"/>
      <c r="F390" s="259" t="s">
        <v>629</v>
      </c>
      <c r="G390" s="74"/>
      <c r="H390" s="74"/>
      <c r="I390" s="191"/>
      <c r="J390" s="74"/>
      <c r="K390" s="74"/>
      <c r="L390" s="72"/>
      <c r="M390" s="260"/>
      <c r="N390" s="47"/>
      <c r="O390" s="47"/>
      <c r="P390" s="47"/>
      <c r="Q390" s="47"/>
      <c r="R390" s="47"/>
      <c r="S390" s="47"/>
      <c r="T390" s="95"/>
      <c r="AT390" s="24" t="s">
        <v>234</v>
      </c>
      <c r="AU390" s="24" t="s">
        <v>83</v>
      </c>
    </row>
    <row r="391" s="11" customFormat="1">
      <c r="B391" s="233"/>
      <c r="C391" s="234"/>
      <c r="D391" s="235" t="s">
        <v>173</v>
      </c>
      <c r="E391" s="236" t="s">
        <v>22</v>
      </c>
      <c r="F391" s="237" t="s">
        <v>635</v>
      </c>
      <c r="G391" s="234"/>
      <c r="H391" s="238">
        <v>5113.96</v>
      </c>
      <c r="I391" s="239"/>
      <c r="J391" s="234"/>
      <c r="K391" s="234"/>
      <c r="L391" s="240"/>
      <c r="M391" s="241"/>
      <c r="N391" s="242"/>
      <c r="O391" s="242"/>
      <c r="P391" s="242"/>
      <c r="Q391" s="242"/>
      <c r="R391" s="242"/>
      <c r="S391" s="242"/>
      <c r="T391" s="243"/>
      <c r="AT391" s="244" t="s">
        <v>173</v>
      </c>
      <c r="AU391" s="244" t="s">
        <v>83</v>
      </c>
      <c r="AV391" s="11" t="s">
        <v>83</v>
      </c>
      <c r="AW391" s="11" t="s">
        <v>37</v>
      </c>
      <c r="AX391" s="11" t="s">
        <v>24</v>
      </c>
      <c r="AY391" s="244" t="s">
        <v>163</v>
      </c>
    </row>
    <row r="392" s="10" customFormat="1" ht="29.88" customHeight="1">
      <c r="B392" s="205"/>
      <c r="C392" s="206"/>
      <c r="D392" s="207" t="s">
        <v>73</v>
      </c>
      <c r="E392" s="219" t="s">
        <v>636</v>
      </c>
      <c r="F392" s="219" t="s">
        <v>637</v>
      </c>
      <c r="G392" s="206"/>
      <c r="H392" s="206"/>
      <c r="I392" s="209"/>
      <c r="J392" s="220">
        <f>BK392</f>
        <v>0</v>
      </c>
      <c r="K392" s="206"/>
      <c r="L392" s="211"/>
      <c r="M392" s="212"/>
      <c r="N392" s="213"/>
      <c r="O392" s="213"/>
      <c r="P392" s="214">
        <f>SUM(P393:P394)</f>
        <v>0</v>
      </c>
      <c r="Q392" s="213"/>
      <c r="R392" s="214">
        <f>SUM(R393:R394)</f>
        <v>0</v>
      </c>
      <c r="S392" s="213"/>
      <c r="T392" s="215">
        <f>SUM(T393:T394)</f>
        <v>0</v>
      </c>
      <c r="AR392" s="216" t="s">
        <v>24</v>
      </c>
      <c r="AT392" s="217" t="s">
        <v>73</v>
      </c>
      <c r="AU392" s="217" t="s">
        <v>24</v>
      </c>
      <c r="AY392" s="216" t="s">
        <v>163</v>
      </c>
      <c r="BK392" s="218">
        <f>SUM(BK393:BK394)</f>
        <v>0</v>
      </c>
    </row>
    <row r="393" s="1" customFormat="1" ht="25.5" customHeight="1">
      <c r="B393" s="46"/>
      <c r="C393" s="221" t="s">
        <v>638</v>
      </c>
      <c r="D393" s="221" t="s">
        <v>166</v>
      </c>
      <c r="E393" s="222" t="s">
        <v>639</v>
      </c>
      <c r="F393" s="223" t="s">
        <v>640</v>
      </c>
      <c r="G393" s="224" t="s">
        <v>327</v>
      </c>
      <c r="H393" s="225">
        <v>712.14200000000005</v>
      </c>
      <c r="I393" s="226"/>
      <c r="J393" s="227">
        <f>ROUND(I393*H393,2)</f>
        <v>0</v>
      </c>
      <c r="K393" s="223" t="s">
        <v>232</v>
      </c>
      <c r="L393" s="72"/>
      <c r="M393" s="228" t="s">
        <v>22</v>
      </c>
      <c r="N393" s="229" t="s">
        <v>45</v>
      </c>
      <c r="O393" s="47"/>
      <c r="P393" s="230">
        <f>O393*H393</f>
        <v>0</v>
      </c>
      <c r="Q393" s="230">
        <v>0</v>
      </c>
      <c r="R393" s="230">
        <f>Q393*H393</f>
        <v>0</v>
      </c>
      <c r="S393" s="230">
        <v>0</v>
      </c>
      <c r="T393" s="231">
        <f>S393*H393</f>
        <v>0</v>
      </c>
      <c r="AR393" s="24" t="s">
        <v>183</v>
      </c>
      <c r="AT393" s="24" t="s">
        <v>166</v>
      </c>
      <c r="AU393" s="24" t="s">
        <v>83</v>
      </c>
      <c r="AY393" s="24" t="s">
        <v>163</v>
      </c>
      <c r="BE393" s="232">
        <f>IF(N393="základní",J393,0)</f>
        <v>0</v>
      </c>
      <c r="BF393" s="232">
        <f>IF(N393="snížená",J393,0)</f>
        <v>0</v>
      </c>
      <c r="BG393" s="232">
        <f>IF(N393="zákl. přenesená",J393,0)</f>
        <v>0</v>
      </c>
      <c r="BH393" s="232">
        <f>IF(N393="sníž. přenesená",J393,0)</f>
        <v>0</v>
      </c>
      <c r="BI393" s="232">
        <f>IF(N393="nulová",J393,0)</f>
        <v>0</v>
      </c>
      <c r="BJ393" s="24" t="s">
        <v>24</v>
      </c>
      <c r="BK393" s="232">
        <f>ROUND(I393*H393,2)</f>
        <v>0</v>
      </c>
      <c r="BL393" s="24" t="s">
        <v>183</v>
      </c>
      <c r="BM393" s="24" t="s">
        <v>641</v>
      </c>
    </row>
    <row r="394" s="1" customFormat="1">
      <c r="B394" s="46"/>
      <c r="C394" s="74"/>
      <c r="D394" s="235" t="s">
        <v>234</v>
      </c>
      <c r="E394" s="74"/>
      <c r="F394" s="259" t="s">
        <v>642</v>
      </c>
      <c r="G394" s="74"/>
      <c r="H394" s="74"/>
      <c r="I394" s="191"/>
      <c r="J394" s="74"/>
      <c r="K394" s="74"/>
      <c r="L394" s="72"/>
      <c r="M394" s="282"/>
      <c r="N394" s="256"/>
      <c r="O394" s="256"/>
      <c r="P394" s="256"/>
      <c r="Q394" s="256"/>
      <c r="R394" s="256"/>
      <c r="S394" s="256"/>
      <c r="T394" s="283"/>
      <c r="AT394" s="24" t="s">
        <v>234</v>
      </c>
      <c r="AU394" s="24" t="s">
        <v>83</v>
      </c>
    </row>
    <row r="395" s="1" customFormat="1" ht="6.96" customHeight="1">
      <c r="B395" s="67"/>
      <c r="C395" s="68"/>
      <c r="D395" s="68"/>
      <c r="E395" s="68"/>
      <c r="F395" s="68"/>
      <c r="G395" s="68"/>
      <c r="H395" s="68"/>
      <c r="I395" s="166"/>
      <c r="J395" s="68"/>
      <c r="K395" s="68"/>
      <c r="L395" s="72"/>
    </row>
  </sheetData>
  <sheetProtection sheet="1" autoFilter="0" formatColumns="0" formatRows="0" objects="1" scenarios="1" spinCount="100000" saltValue="75yNFhb82OeAkRR21CPZh8rjmM3jc572qnSqE/2BGzEMGk3XzM1gMDyhbXuw2FfkUImQPEQd1H2EaNVHjUgedg==" hashValue="ymM5Ub8rtCJ851SYJM9ySSEQeCDwV+tgJl8ZltWzsiJey77g7Q2+V2P7QXF5C6cx7S1NXMkGNtD8XCx9PDNhyg==" algorithmName="SHA-512" password="CC35"/>
  <autoFilter ref="C82:K394"/>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88</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643</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42.75" customHeight="1">
      <c r="B24" s="148"/>
      <c r="C24" s="149"/>
      <c r="D24" s="149"/>
      <c r="E24" s="44" t="s">
        <v>218</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ROUND(J83,2)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ROUND(SUM(BE83:BE337), 2)</f>
        <v>0</v>
      </c>
      <c r="G30" s="47"/>
      <c r="H30" s="47"/>
      <c r="I30" s="158">
        <v>0.20999999999999999</v>
      </c>
      <c r="J30" s="157">
        <f>ROUND(ROUND((SUM(BE83:BE337)), 2)*I30, 2)</f>
        <v>0</v>
      </c>
      <c r="K30" s="51"/>
    </row>
    <row r="31" s="1" customFormat="1" ht="14.4" customHeight="1">
      <c r="B31" s="46"/>
      <c r="C31" s="47"/>
      <c r="D31" s="47"/>
      <c r="E31" s="55" t="s">
        <v>46</v>
      </c>
      <c r="F31" s="157">
        <f>ROUND(SUM(BF83:BF337), 2)</f>
        <v>0</v>
      </c>
      <c r="G31" s="47"/>
      <c r="H31" s="47"/>
      <c r="I31" s="158">
        <v>0.14999999999999999</v>
      </c>
      <c r="J31" s="157">
        <f>ROUND(ROUND((SUM(BF83:BF337)), 2)*I31, 2)</f>
        <v>0</v>
      </c>
      <c r="K31" s="51"/>
    </row>
    <row r="32" hidden="1" s="1" customFormat="1" ht="14.4" customHeight="1">
      <c r="B32" s="46"/>
      <c r="C32" s="47"/>
      <c r="D32" s="47"/>
      <c r="E32" s="55" t="s">
        <v>47</v>
      </c>
      <c r="F32" s="157">
        <f>ROUND(SUM(BG83:BG337), 2)</f>
        <v>0</v>
      </c>
      <c r="G32" s="47"/>
      <c r="H32" s="47"/>
      <c r="I32" s="158">
        <v>0.20999999999999999</v>
      </c>
      <c r="J32" s="157">
        <v>0</v>
      </c>
      <c r="K32" s="51"/>
    </row>
    <row r="33" hidden="1" s="1" customFormat="1" ht="14.4" customHeight="1">
      <c r="B33" s="46"/>
      <c r="C33" s="47"/>
      <c r="D33" s="47"/>
      <c r="E33" s="55" t="s">
        <v>48</v>
      </c>
      <c r="F33" s="157">
        <f>ROUND(SUM(BH83:BH337), 2)</f>
        <v>0</v>
      </c>
      <c r="G33" s="47"/>
      <c r="H33" s="47"/>
      <c r="I33" s="158">
        <v>0.14999999999999999</v>
      </c>
      <c r="J33" s="157">
        <v>0</v>
      </c>
      <c r="K33" s="51"/>
    </row>
    <row r="34" hidden="1" s="1" customFormat="1" ht="14.4" customHeight="1">
      <c r="B34" s="46"/>
      <c r="C34" s="47"/>
      <c r="D34" s="47"/>
      <c r="E34" s="55" t="s">
        <v>49</v>
      </c>
      <c r="F34" s="157">
        <f>ROUND(SUM(BI83:BI337),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101.1B - Rekonstrukce silnice II/118 - část 1</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J83</f>
        <v>0</v>
      </c>
      <c r="K56" s="51"/>
      <c r="AU56" s="24" t="s">
        <v>140</v>
      </c>
    </row>
    <row r="57" s="7" customFormat="1" ht="24.96" customHeight="1">
      <c r="B57" s="177"/>
      <c r="C57" s="178"/>
      <c r="D57" s="179" t="s">
        <v>219</v>
      </c>
      <c r="E57" s="180"/>
      <c r="F57" s="180"/>
      <c r="G57" s="180"/>
      <c r="H57" s="180"/>
      <c r="I57" s="181"/>
      <c r="J57" s="182">
        <f>J84</f>
        <v>0</v>
      </c>
      <c r="K57" s="183"/>
    </row>
    <row r="58" s="8" customFormat="1" ht="19.92" customHeight="1">
      <c r="B58" s="184"/>
      <c r="C58" s="185"/>
      <c r="D58" s="186" t="s">
        <v>220</v>
      </c>
      <c r="E58" s="187"/>
      <c r="F58" s="187"/>
      <c r="G58" s="187"/>
      <c r="H58" s="187"/>
      <c r="I58" s="188"/>
      <c r="J58" s="189">
        <f>J85</f>
        <v>0</v>
      </c>
      <c r="K58" s="190"/>
    </row>
    <row r="59" s="8" customFormat="1" ht="19.92" customHeight="1">
      <c r="B59" s="184"/>
      <c r="C59" s="185"/>
      <c r="D59" s="186" t="s">
        <v>221</v>
      </c>
      <c r="E59" s="187"/>
      <c r="F59" s="187"/>
      <c r="G59" s="187"/>
      <c r="H59" s="187"/>
      <c r="I59" s="188"/>
      <c r="J59" s="189">
        <f>J162</f>
        <v>0</v>
      </c>
      <c r="K59" s="190"/>
    </row>
    <row r="60" s="8" customFormat="1" ht="19.92" customHeight="1">
      <c r="B60" s="184"/>
      <c r="C60" s="185"/>
      <c r="D60" s="186" t="s">
        <v>222</v>
      </c>
      <c r="E60" s="187"/>
      <c r="F60" s="187"/>
      <c r="G60" s="187"/>
      <c r="H60" s="187"/>
      <c r="I60" s="188"/>
      <c r="J60" s="189">
        <f>J198</f>
        <v>0</v>
      </c>
      <c r="K60" s="190"/>
    </row>
    <row r="61" s="8" customFormat="1" ht="19.92" customHeight="1">
      <c r="B61" s="184"/>
      <c r="C61" s="185"/>
      <c r="D61" s="186" t="s">
        <v>223</v>
      </c>
      <c r="E61" s="187"/>
      <c r="F61" s="187"/>
      <c r="G61" s="187"/>
      <c r="H61" s="187"/>
      <c r="I61" s="188"/>
      <c r="J61" s="189">
        <f>J203</f>
        <v>0</v>
      </c>
      <c r="K61" s="190"/>
    </row>
    <row r="62" s="8" customFormat="1" ht="19.92" customHeight="1">
      <c r="B62" s="184"/>
      <c r="C62" s="185"/>
      <c r="D62" s="186" t="s">
        <v>224</v>
      </c>
      <c r="E62" s="187"/>
      <c r="F62" s="187"/>
      <c r="G62" s="187"/>
      <c r="H62" s="187"/>
      <c r="I62" s="188"/>
      <c r="J62" s="189">
        <f>J317</f>
        <v>0</v>
      </c>
      <c r="K62" s="190"/>
    </row>
    <row r="63" s="8" customFormat="1" ht="19.92" customHeight="1">
      <c r="B63" s="184"/>
      <c r="C63" s="185"/>
      <c r="D63" s="186" t="s">
        <v>225</v>
      </c>
      <c r="E63" s="187"/>
      <c r="F63" s="187"/>
      <c r="G63" s="187"/>
      <c r="H63" s="187"/>
      <c r="I63" s="188"/>
      <c r="J63" s="189">
        <f>J335</f>
        <v>0</v>
      </c>
      <c r="K63" s="190"/>
    </row>
    <row r="64" s="1" customFormat="1" ht="21.84" customHeight="1">
      <c r="B64" s="46"/>
      <c r="C64" s="47"/>
      <c r="D64" s="47"/>
      <c r="E64" s="47"/>
      <c r="F64" s="47"/>
      <c r="G64" s="47"/>
      <c r="H64" s="47"/>
      <c r="I64" s="144"/>
      <c r="J64" s="47"/>
      <c r="K64" s="51"/>
    </row>
    <row r="65" s="1" customFormat="1" ht="6.96" customHeight="1">
      <c r="B65" s="67"/>
      <c r="C65" s="68"/>
      <c r="D65" s="68"/>
      <c r="E65" s="68"/>
      <c r="F65" s="68"/>
      <c r="G65" s="68"/>
      <c r="H65" s="68"/>
      <c r="I65" s="166"/>
      <c r="J65" s="68"/>
      <c r="K65" s="69"/>
    </row>
    <row r="69" s="1" customFormat="1" ht="6.96" customHeight="1">
      <c r="B69" s="70"/>
      <c r="C69" s="71"/>
      <c r="D69" s="71"/>
      <c r="E69" s="71"/>
      <c r="F69" s="71"/>
      <c r="G69" s="71"/>
      <c r="H69" s="71"/>
      <c r="I69" s="169"/>
      <c r="J69" s="71"/>
      <c r="K69" s="71"/>
      <c r="L69" s="72"/>
    </row>
    <row r="70" s="1" customFormat="1" ht="36.96" customHeight="1">
      <c r="B70" s="46"/>
      <c r="C70" s="73" t="s">
        <v>146</v>
      </c>
      <c r="D70" s="74"/>
      <c r="E70" s="74"/>
      <c r="F70" s="74"/>
      <c r="G70" s="74"/>
      <c r="H70" s="74"/>
      <c r="I70" s="191"/>
      <c r="J70" s="74"/>
      <c r="K70" s="74"/>
      <c r="L70" s="72"/>
    </row>
    <row r="71" s="1" customFormat="1" ht="6.96" customHeight="1">
      <c r="B71" s="46"/>
      <c r="C71" s="74"/>
      <c r="D71" s="74"/>
      <c r="E71" s="74"/>
      <c r="F71" s="74"/>
      <c r="G71" s="74"/>
      <c r="H71" s="74"/>
      <c r="I71" s="191"/>
      <c r="J71" s="74"/>
      <c r="K71" s="74"/>
      <c r="L71" s="72"/>
    </row>
    <row r="72" s="1" customFormat="1" ht="14.4" customHeight="1">
      <c r="B72" s="46"/>
      <c r="C72" s="76" t="s">
        <v>18</v>
      </c>
      <c r="D72" s="74"/>
      <c r="E72" s="74"/>
      <c r="F72" s="74"/>
      <c r="G72" s="74"/>
      <c r="H72" s="74"/>
      <c r="I72" s="191"/>
      <c r="J72" s="74"/>
      <c r="K72" s="74"/>
      <c r="L72" s="72"/>
    </row>
    <row r="73" s="1" customFormat="1" ht="16.5" customHeight="1">
      <c r="B73" s="46"/>
      <c r="C73" s="74"/>
      <c r="D73" s="74"/>
      <c r="E73" s="192" t="str">
        <f>E7</f>
        <v>II/118 Kladno - Středočeský kraj</v>
      </c>
      <c r="F73" s="76"/>
      <c r="G73" s="76"/>
      <c r="H73" s="76"/>
      <c r="I73" s="191"/>
      <c r="J73" s="74"/>
      <c r="K73" s="74"/>
      <c r="L73" s="72"/>
    </row>
    <row r="74" s="1" customFormat="1" ht="14.4" customHeight="1">
      <c r="B74" s="46"/>
      <c r="C74" s="76" t="s">
        <v>134</v>
      </c>
      <c r="D74" s="74"/>
      <c r="E74" s="74"/>
      <c r="F74" s="74"/>
      <c r="G74" s="74"/>
      <c r="H74" s="74"/>
      <c r="I74" s="191"/>
      <c r="J74" s="74"/>
      <c r="K74" s="74"/>
      <c r="L74" s="72"/>
    </row>
    <row r="75" s="1" customFormat="1" ht="17.25" customHeight="1">
      <c r="B75" s="46"/>
      <c r="C75" s="74"/>
      <c r="D75" s="74"/>
      <c r="E75" s="82" t="str">
        <f>E9</f>
        <v>SO 101.1B - Rekonstrukce silnice II/118 - část 1</v>
      </c>
      <c r="F75" s="74"/>
      <c r="G75" s="74"/>
      <c r="H75" s="74"/>
      <c r="I75" s="191"/>
      <c r="J75" s="74"/>
      <c r="K75" s="74"/>
      <c r="L75" s="72"/>
    </row>
    <row r="76" s="1" customFormat="1" ht="6.96" customHeight="1">
      <c r="B76" s="46"/>
      <c r="C76" s="74"/>
      <c r="D76" s="74"/>
      <c r="E76" s="74"/>
      <c r="F76" s="74"/>
      <c r="G76" s="74"/>
      <c r="H76" s="74"/>
      <c r="I76" s="191"/>
      <c r="J76" s="74"/>
      <c r="K76" s="74"/>
      <c r="L76" s="72"/>
    </row>
    <row r="77" s="1" customFormat="1" ht="18" customHeight="1">
      <c r="B77" s="46"/>
      <c r="C77" s="76" t="s">
        <v>25</v>
      </c>
      <c r="D77" s="74"/>
      <c r="E77" s="74"/>
      <c r="F77" s="193" t="str">
        <f>F12</f>
        <v xml:space="preserve"> </v>
      </c>
      <c r="G77" s="74"/>
      <c r="H77" s="74"/>
      <c r="I77" s="194" t="s">
        <v>27</v>
      </c>
      <c r="J77" s="85" t="str">
        <f>IF(J12="","",J12)</f>
        <v>05.09.2016</v>
      </c>
      <c r="K77" s="74"/>
      <c r="L77" s="72"/>
    </row>
    <row r="78" s="1" customFormat="1" ht="6.96" customHeight="1">
      <c r="B78" s="46"/>
      <c r="C78" s="74"/>
      <c r="D78" s="74"/>
      <c r="E78" s="74"/>
      <c r="F78" s="74"/>
      <c r="G78" s="74"/>
      <c r="H78" s="74"/>
      <c r="I78" s="191"/>
      <c r="J78" s="74"/>
      <c r="K78" s="74"/>
      <c r="L78" s="72"/>
    </row>
    <row r="79" s="1" customFormat="1">
      <c r="B79" s="46"/>
      <c r="C79" s="76" t="s">
        <v>31</v>
      </c>
      <c r="D79" s="74"/>
      <c r="E79" s="74"/>
      <c r="F79" s="193" t="str">
        <f>E15</f>
        <v xml:space="preserve"> </v>
      </c>
      <c r="G79" s="74"/>
      <c r="H79" s="74"/>
      <c r="I79" s="194" t="s">
        <v>36</v>
      </c>
      <c r="J79" s="193" t="str">
        <f>E21</f>
        <v xml:space="preserve"> </v>
      </c>
      <c r="K79" s="74"/>
      <c r="L79" s="72"/>
    </row>
    <row r="80" s="1" customFormat="1" ht="14.4" customHeight="1">
      <c r="B80" s="46"/>
      <c r="C80" s="76" t="s">
        <v>34</v>
      </c>
      <c r="D80" s="74"/>
      <c r="E80" s="74"/>
      <c r="F80" s="193" t="str">
        <f>IF(E18="","",E18)</f>
        <v/>
      </c>
      <c r="G80" s="74"/>
      <c r="H80" s="74"/>
      <c r="I80" s="191"/>
      <c r="J80" s="74"/>
      <c r="K80" s="74"/>
      <c r="L80" s="72"/>
    </row>
    <row r="81" s="1" customFormat="1" ht="10.32" customHeight="1">
      <c r="B81" s="46"/>
      <c r="C81" s="74"/>
      <c r="D81" s="74"/>
      <c r="E81" s="74"/>
      <c r="F81" s="74"/>
      <c r="G81" s="74"/>
      <c r="H81" s="74"/>
      <c r="I81" s="191"/>
      <c r="J81" s="74"/>
      <c r="K81" s="74"/>
      <c r="L81" s="72"/>
    </row>
    <row r="82" s="9" customFormat="1" ht="29.28" customHeight="1">
      <c r="B82" s="195"/>
      <c r="C82" s="196" t="s">
        <v>147</v>
      </c>
      <c r="D82" s="197" t="s">
        <v>59</v>
      </c>
      <c r="E82" s="197" t="s">
        <v>55</v>
      </c>
      <c r="F82" s="197" t="s">
        <v>148</v>
      </c>
      <c r="G82" s="197" t="s">
        <v>149</v>
      </c>
      <c r="H82" s="197" t="s">
        <v>150</v>
      </c>
      <c r="I82" s="198" t="s">
        <v>151</v>
      </c>
      <c r="J82" s="197" t="s">
        <v>138</v>
      </c>
      <c r="K82" s="199" t="s">
        <v>152</v>
      </c>
      <c r="L82" s="200"/>
      <c r="M82" s="102" t="s">
        <v>153</v>
      </c>
      <c r="N82" s="103" t="s">
        <v>44</v>
      </c>
      <c r="O82" s="103" t="s">
        <v>154</v>
      </c>
      <c r="P82" s="103" t="s">
        <v>155</v>
      </c>
      <c r="Q82" s="103" t="s">
        <v>156</v>
      </c>
      <c r="R82" s="103" t="s">
        <v>157</v>
      </c>
      <c r="S82" s="103" t="s">
        <v>158</v>
      </c>
      <c r="T82" s="104" t="s">
        <v>159</v>
      </c>
    </row>
    <row r="83" s="1" customFormat="1" ht="29.28" customHeight="1">
      <c r="B83" s="46"/>
      <c r="C83" s="108" t="s">
        <v>139</v>
      </c>
      <c r="D83" s="74"/>
      <c r="E83" s="74"/>
      <c r="F83" s="74"/>
      <c r="G83" s="74"/>
      <c r="H83" s="74"/>
      <c r="I83" s="191"/>
      <c r="J83" s="201">
        <f>BK83</f>
        <v>0</v>
      </c>
      <c r="K83" s="74"/>
      <c r="L83" s="72"/>
      <c r="M83" s="105"/>
      <c r="N83" s="106"/>
      <c r="O83" s="106"/>
      <c r="P83" s="202">
        <f>P84</f>
        <v>0</v>
      </c>
      <c r="Q83" s="106"/>
      <c r="R83" s="202">
        <f>R84</f>
        <v>972.44995000000006</v>
      </c>
      <c r="S83" s="106"/>
      <c r="T83" s="203">
        <f>T84</f>
        <v>2015.518</v>
      </c>
      <c r="AT83" s="24" t="s">
        <v>73</v>
      </c>
      <c r="AU83" s="24" t="s">
        <v>140</v>
      </c>
      <c r="BK83" s="204">
        <f>BK84</f>
        <v>0</v>
      </c>
    </row>
    <row r="84" s="10" customFormat="1" ht="37.44" customHeight="1">
      <c r="B84" s="205"/>
      <c r="C84" s="206"/>
      <c r="D84" s="207" t="s">
        <v>73</v>
      </c>
      <c r="E84" s="208" t="s">
        <v>226</v>
      </c>
      <c r="F84" s="208" t="s">
        <v>227</v>
      </c>
      <c r="G84" s="206"/>
      <c r="H84" s="206"/>
      <c r="I84" s="209"/>
      <c r="J84" s="210">
        <f>BK84</f>
        <v>0</v>
      </c>
      <c r="K84" s="206"/>
      <c r="L84" s="211"/>
      <c r="M84" s="212"/>
      <c r="N84" s="213"/>
      <c r="O84" s="213"/>
      <c r="P84" s="214">
        <f>P85+P162+P198+P203+P317+P335</f>
        <v>0</v>
      </c>
      <c r="Q84" s="213"/>
      <c r="R84" s="214">
        <f>R85+R162+R198+R203+R317+R335</f>
        <v>972.44995000000006</v>
      </c>
      <c r="S84" s="213"/>
      <c r="T84" s="215">
        <f>T85+T162+T198+T203+T317+T335</f>
        <v>2015.518</v>
      </c>
      <c r="AR84" s="216" t="s">
        <v>24</v>
      </c>
      <c r="AT84" s="217" t="s">
        <v>73</v>
      </c>
      <c r="AU84" s="217" t="s">
        <v>74</v>
      </c>
      <c r="AY84" s="216" t="s">
        <v>163</v>
      </c>
      <c r="BK84" s="218">
        <f>BK85+BK162+BK198+BK203+BK317+BK335</f>
        <v>0</v>
      </c>
    </row>
    <row r="85" s="10" customFormat="1" ht="19.92" customHeight="1">
      <c r="B85" s="205"/>
      <c r="C85" s="206"/>
      <c r="D85" s="207" t="s">
        <v>73</v>
      </c>
      <c r="E85" s="219" t="s">
        <v>24</v>
      </c>
      <c r="F85" s="219" t="s">
        <v>228</v>
      </c>
      <c r="G85" s="206"/>
      <c r="H85" s="206"/>
      <c r="I85" s="209"/>
      <c r="J85" s="220">
        <f>BK85</f>
        <v>0</v>
      </c>
      <c r="K85" s="206"/>
      <c r="L85" s="211"/>
      <c r="M85" s="212"/>
      <c r="N85" s="213"/>
      <c r="O85" s="213"/>
      <c r="P85" s="214">
        <f>SUM(P86:P161)</f>
        <v>0</v>
      </c>
      <c r="Q85" s="213"/>
      <c r="R85" s="214">
        <f>SUM(R86:R161)</f>
        <v>28.145099999999999</v>
      </c>
      <c r="S85" s="213"/>
      <c r="T85" s="215">
        <f>SUM(T86:T161)</f>
        <v>2015.354</v>
      </c>
      <c r="AR85" s="216" t="s">
        <v>24</v>
      </c>
      <c r="AT85" s="217" t="s">
        <v>73</v>
      </c>
      <c r="AU85" s="217" t="s">
        <v>24</v>
      </c>
      <c r="AY85" s="216" t="s">
        <v>163</v>
      </c>
      <c r="BK85" s="218">
        <f>SUM(BK86:BK161)</f>
        <v>0</v>
      </c>
    </row>
    <row r="86" s="1" customFormat="1" ht="51" customHeight="1">
      <c r="B86" s="46"/>
      <c r="C86" s="221" t="s">
        <v>24</v>
      </c>
      <c r="D86" s="221" t="s">
        <v>166</v>
      </c>
      <c r="E86" s="222" t="s">
        <v>644</v>
      </c>
      <c r="F86" s="223" t="s">
        <v>645</v>
      </c>
      <c r="G86" s="224" t="s">
        <v>231</v>
      </c>
      <c r="H86" s="225">
        <v>110</v>
      </c>
      <c r="I86" s="226"/>
      <c r="J86" s="227">
        <f>ROUND(I86*H86,2)</f>
        <v>0</v>
      </c>
      <c r="K86" s="223" t="s">
        <v>232</v>
      </c>
      <c r="L86" s="72"/>
      <c r="M86" s="228" t="s">
        <v>22</v>
      </c>
      <c r="N86" s="229" t="s">
        <v>45</v>
      </c>
      <c r="O86" s="47"/>
      <c r="P86" s="230">
        <f>O86*H86</f>
        <v>0</v>
      </c>
      <c r="Q86" s="230">
        <v>0</v>
      </c>
      <c r="R86" s="230">
        <f>Q86*H86</f>
        <v>0</v>
      </c>
      <c r="S86" s="230">
        <v>0.44</v>
      </c>
      <c r="T86" s="231">
        <f>S86*H86</f>
        <v>48.399999999999999</v>
      </c>
      <c r="AR86" s="24" t="s">
        <v>183</v>
      </c>
      <c r="AT86" s="24" t="s">
        <v>166</v>
      </c>
      <c r="AU86" s="24" t="s">
        <v>83</v>
      </c>
      <c r="AY86" s="24" t="s">
        <v>163</v>
      </c>
      <c r="BE86" s="232">
        <f>IF(N86="základní",J86,0)</f>
        <v>0</v>
      </c>
      <c r="BF86" s="232">
        <f>IF(N86="snížená",J86,0)</f>
        <v>0</v>
      </c>
      <c r="BG86" s="232">
        <f>IF(N86="zákl. přenesená",J86,0)</f>
        <v>0</v>
      </c>
      <c r="BH86" s="232">
        <f>IF(N86="sníž. přenesená",J86,0)</f>
        <v>0</v>
      </c>
      <c r="BI86" s="232">
        <f>IF(N86="nulová",J86,0)</f>
        <v>0</v>
      </c>
      <c r="BJ86" s="24" t="s">
        <v>24</v>
      </c>
      <c r="BK86" s="232">
        <f>ROUND(I86*H86,2)</f>
        <v>0</v>
      </c>
      <c r="BL86" s="24" t="s">
        <v>183</v>
      </c>
      <c r="BM86" s="24" t="s">
        <v>646</v>
      </c>
    </row>
    <row r="87" s="1" customFormat="1">
      <c r="B87" s="46"/>
      <c r="C87" s="74"/>
      <c r="D87" s="235" t="s">
        <v>234</v>
      </c>
      <c r="E87" s="74"/>
      <c r="F87" s="259" t="s">
        <v>240</v>
      </c>
      <c r="G87" s="74"/>
      <c r="H87" s="74"/>
      <c r="I87" s="191"/>
      <c r="J87" s="74"/>
      <c r="K87" s="74"/>
      <c r="L87" s="72"/>
      <c r="M87" s="260"/>
      <c r="N87" s="47"/>
      <c r="O87" s="47"/>
      <c r="P87" s="47"/>
      <c r="Q87" s="47"/>
      <c r="R87" s="47"/>
      <c r="S87" s="47"/>
      <c r="T87" s="95"/>
      <c r="AT87" s="24" t="s">
        <v>234</v>
      </c>
      <c r="AU87" s="24" t="s">
        <v>83</v>
      </c>
    </row>
    <row r="88" s="11" customFormat="1">
      <c r="B88" s="233"/>
      <c r="C88" s="234"/>
      <c r="D88" s="235" t="s">
        <v>173</v>
      </c>
      <c r="E88" s="236" t="s">
        <v>22</v>
      </c>
      <c r="F88" s="237" t="s">
        <v>647</v>
      </c>
      <c r="G88" s="234"/>
      <c r="H88" s="238">
        <v>110</v>
      </c>
      <c r="I88" s="239"/>
      <c r="J88" s="234"/>
      <c r="K88" s="234"/>
      <c r="L88" s="240"/>
      <c r="M88" s="241"/>
      <c r="N88" s="242"/>
      <c r="O88" s="242"/>
      <c r="P88" s="242"/>
      <c r="Q88" s="242"/>
      <c r="R88" s="242"/>
      <c r="S88" s="242"/>
      <c r="T88" s="243"/>
      <c r="AT88" s="244" t="s">
        <v>173</v>
      </c>
      <c r="AU88" s="244" t="s">
        <v>83</v>
      </c>
      <c r="AV88" s="11" t="s">
        <v>83</v>
      </c>
      <c r="AW88" s="11" t="s">
        <v>37</v>
      </c>
      <c r="AX88" s="11" t="s">
        <v>24</v>
      </c>
      <c r="AY88" s="244" t="s">
        <v>163</v>
      </c>
    </row>
    <row r="89" s="1" customFormat="1" ht="38.25" customHeight="1">
      <c r="B89" s="46"/>
      <c r="C89" s="221" t="s">
        <v>83</v>
      </c>
      <c r="D89" s="221" t="s">
        <v>166</v>
      </c>
      <c r="E89" s="222" t="s">
        <v>648</v>
      </c>
      <c r="F89" s="223" t="s">
        <v>649</v>
      </c>
      <c r="G89" s="224" t="s">
        <v>231</v>
      </c>
      <c r="H89" s="225">
        <v>110</v>
      </c>
      <c r="I89" s="226"/>
      <c r="J89" s="227">
        <f>ROUND(I89*H89,2)</f>
        <v>0</v>
      </c>
      <c r="K89" s="223" t="s">
        <v>232</v>
      </c>
      <c r="L89" s="72"/>
      <c r="M89" s="228" t="s">
        <v>22</v>
      </c>
      <c r="N89" s="229" t="s">
        <v>45</v>
      </c>
      <c r="O89" s="47"/>
      <c r="P89" s="230">
        <f>O89*H89</f>
        <v>0</v>
      </c>
      <c r="Q89" s="230">
        <v>0</v>
      </c>
      <c r="R89" s="230">
        <f>Q89*H89</f>
        <v>0</v>
      </c>
      <c r="S89" s="230">
        <v>0.316</v>
      </c>
      <c r="T89" s="231">
        <f>S89*H89</f>
        <v>34.759999999999998</v>
      </c>
      <c r="AR89" s="24" t="s">
        <v>183</v>
      </c>
      <c r="AT89" s="24" t="s">
        <v>166</v>
      </c>
      <c r="AU89" s="24" t="s">
        <v>83</v>
      </c>
      <c r="AY89" s="24" t="s">
        <v>163</v>
      </c>
      <c r="BE89" s="232">
        <f>IF(N89="základní",J89,0)</f>
        <v>0</v>
      </c>
      <c r="BF89" s="232">
        <f>IF(N89="snížená",J89,0)</f>
        <v>0</v>
      </c>
      <c r="BG89" s="232">
        <f>IF(N89="zákl. přenesená",J89,0)</f>
        <v>0</v>
      </c>
      <c r="BH89" s="232">
        <f>IF(N89="sníž. přenesená",J89,0)</f>
        <v>0</v>
      </c>
      <c r="BI89" s="232">
        <f>IF(N89="nulová",J89,0)</f>
        <v>0</v>
      </c>
      <c r="BJ89" s="24" t="s">
        <v>24</v>
      </c>
      <c r="BK89" s="232">
        <f>ROUND(I89*H89,2)</f>
        <v>0</v>
      </c>
      <c r="BL89" s="24" t="s">
        <v>183</v>
      </c>
      <c r="BM89" s="24" t="s">
        <v>650</v>
      </c>
    </row>
    <row r="90" s="1" customFormat="1">
      <c r="B90" s="46"/>
      <c r="C90" s="74"/>
      <c r="D90" s="235" t="s">
        <v>234</v>
      </c>
      <c r="E90" s="74"/>
      <c r="F90" s="259" t="s">
        <v>240</v>
      </c>
      <c r="G90" s="74"/>
      <c r="H90" s="74"/>
      <c r="I90" s="191"/>
      <c r="J90" s="74"/>
      <c r="K90" s="74"/>
      <c r="L90" s="72"/>
      <c r="M90" s="260"/>
      <c r="N90" s="47"/>
      <c r="O90" s="47"/>
      <c r="P90" s="47"/>
      <c r="Q90" s="47"/>
      <c r="R90" s="47"/>
      <c r="S90" s="47"/>
      <c r="T90" s="95"/>
      <c r="AT90" s="24" t="s">
        <v>234</v>
      </c>
      <c r="AU90" s="24" t="s">
        <v>83</v>
      </c>
    </row>
    <row r="91" s="12" customFormat="1">
      <c r="B91" s="245"/>
      <c r="C91" s="246"/>
      <c r="D91" s="235" t="s">
        <v>173</v>
      </c>
      <c r="E91" s="247" t="s">
        <v>22</v>
      </c>
      <c r="F91" s="248" t="s">
        <v>257</v>
      </c>
      <c r="G91" s="246"/>
      <c r="H91" s="247" t="s">
        <v>22</v>
      </c>
      <c r="I91" s="249"/>
      <c r="J91" s="246"/>
      <c r="K91" s="246"/>
      <c r="L91" s="250"/>
      <c r="M91" s="251"/>
      <c r="N91" s="252"/>
      <c r="O91" s="252"/>
      <c r="P91" s="252"/>
      <c r="Q91" s="252"/>
      <c r="R91" s="252"/>
      <c r="S91" s="252"/>
      <c r="T91" s="253"/>
      <c r="AT91" s="254" t="s">
        <v>173</v>
      </c>
      <c r="AU91" s="254" t="s">
        <v>83</v>
      </c>
      <c r="AV91" s="12" t="s">
        <v>24</v>
      </c>
      <c r="AW91" s="12" t="s">
        <v>37</v>
      </c>
      <c r="AX91" s="12" t="s">
        <v>74</v>
      </c>
      <c r="AY91" s="254" t="s">
        <v>163</v>
      </c>
    </row>
    <row r="92" s="11" customFormat="1">
      <c r="B92" s="233"/>
      <c r="C92" s="234"/>
      <c r="D92" s="235" t="s">
        <v>173</v>
      </c>
      <c r="E92" s="236" t="s">
        <v>22</v>
      </c>
      <c r="F92" s="237" t="s">
        <v>651</v>
      </c>
      <c r="G92" s="234"/>
      <c r="H92" s="238">
        <v>110</v>
      </c>
      <c r="I92" s="239"/>
      <c r="J92" s="234"/>
      <c r="K92" s="234"/>
      <c r="L92" s="240"/>
      <c r="M92" s="241"/>
      <c r="N92" s="242"/>
      <c r="O92" s="242"/>
      <c r="P92" s="242"/>
      <c r="Q92" s="242"/>
      <c r="R92" s="242"/>
      <c r="S92" s="242"/>
      <c r="T92" s="243"/>
      <c r="AT92" s="244" t="s">
        <v>173</v>
      </c>
      <c r="AU92" s="244" t="s">
        <v>83</v>
      </c>
      <c r="AV92" s="11" t="s">
        <v>83</v>
      </c>
      <c r="AW92" s="11" t="s">
        <v>37</v>
      </c>
      <c r="AX92" s="11" t="s">
        <v>24</v>
      </c>
      <c r="AY92" s="244" t="s">
        <v>163</v>
      </c>
    </row>
    <row r="93" s="1" customFormat="1" ht="38.25" customHeight="1">
      <c r="B93" s="46"/>
      <c r="C93" s="221" t="s">
        <v>178</v>
      </c>
      <c r="D93" s="221" t="s">
        <v>166</v>
      </c>
      <c r="E93" s="222" t="s">
        <v>652</v>
      </c>
      <c r="F93" s="223" t="s">
        <v>653</v>
      </c>
      <c r="G93" s="224" t="s">
        <v>231</v>
      </c>
      <c r="H93" s="225">
        <v>3552</v>
      </c>
      <c r="I93" s="226"/>
      <c r="J93" s="227">
        <f>ROUND(I93*H93,2)</f>
        <v>0</v>
      </c>
      <c r="K93" s="223" t="s">
        <v>232</v>
      </c>
      <c r="L93" s="72"/>
      <c r="M93" s="228" t="s">
        <v>22</v>
      </c>
      <c r="N93" s="229" t="s">
        <v>45</v>
      </c>
      <c r="O93" s="47"/>
      <c r="P93" s="230">
        <f>O93*H93</f>
        <v>0</v>
      </c>
      <c r="Q93" s="230">
        <v>0.00022000000000000001</v>
      </c>
      <c r="R93" s="230">
        <f>Q93*H93</f>
        <v>0.78144000000000002</v>
      </c>
      <c r="S93" s="230">
        <v>0.51200000000000001</v>
      </c>
      <c r="T93" s="231">
        <f>S93*H93</f>
        <v>1818.624</v>
      </c>
      <c r="AR93" s="24" t="s">
        <v>183</v>
      </c>
      <c r="AT93" s="24" t="s">
        <v>166</v>
      </c>
      <c r="AU93" s="24" t="s">
        <v>83</v>
      </c>
      <c r="AY93" s="24" t="s">
        <v>163</v>
      </c>
      <c r="BE93" s="232">
        <f>IF(N93="základní",J93,0)</f>
        <v>0</v>
      </c>
      <c r="BF93" s="232">
        <f>IF(N93="snížená",J93,0)</f>
        <v>0</v>
      </c>
      <c r="BG93" s="232">
        <f>IF(N93="zákl. přenesená",J93,0)</f>
        <v>0</v>
      </c>
      <c r="BH93" s="232">
        <f>IF(N93="sníž. přenesená",J93,0)</f>
        <v>0</v>
      </c>
      <c r="BI93" s="232">
        <f>IF(N93="nulová",J93,0)</f>
        <v>0</v>
      </c>
      <c r="BJ93" s="24" t="s">
        <v>24</v>
      </c>
      <c r="BK93" s="232">
        <f>ROUND(I93*H93,2)</f>
        <v>0</v>
      </c>
      <c r="BL93" s="24" t="s">
        <v>183</v>
      </c>
      <c r="BM93" s="24" t="s">
        <v>654</v>
      </c>
    </row>
    <row r="94" s="1" customFormat="1">
      <c r="B94" s="46"/>
      <c r="C94" s="74"/>
      <c r="D94" s="235" t="s">
        <v>234</v>
      </c>
      <c r="E94" s="74"/>
      <c r="F94" s="259" t="s">
        <v>252</v>
      </c>
      <c r="G94" s="74"/>
      <c r="H94" s="74"/>
      <c r="I94" s="191"/>
      <c r="J94" s="74"/>
      <c r="K94" s="74"/>
      <c r="L94" s="72"/>
      <c r="M94" s="260"/>
      <c r="N94" s="47"/>
      <c r="O94" s="47"/>
      <c r="P94" s="47"/>
      <c r="Q94" s="47"/>
      <c r="R94" s="47"/>
      <c r="S94" s="47"/>
      <c r="T94" s="95"/>
      <c r="AT94" s="24" t="s">
        <v>234</v>
      </c>
      <c r="AU94" s="24" t="s">
        <v>83</v>
      </c>
    </row>
    <row r="95" s="12" customFormat="1">
      <c r="B95" s="245"/>
      <c r="C95" s="246"/>
      <c r="D95" s="235" t="s">
        <v>173</v>
      </c>
      <c r="E95" s="247" t="s">
        <v>22</v>
      </c>
      <c r="F95" s="248" t="s">
        <v>655</v>
      </c>
      <c r="G95" s="246"/>
      <c r="H95" s="247" t="s">
        <v>22</v>
      </c>
      <c r="I95" s="249"/>
      <c r="J95" s="246"/>
      <c r="K95" s="246"/>
      <c r="L95" s="250"/>
      <c r="M95" s="251"/>
      <c r="N95" s="252"/>
      <c r="O95" s="252"/>
      <c r="P95" s="252"/>
      <c r="Q95" s="252"/>
      <c r="R95" s="252"/>
      <c r="S95" s="252"/>
      <c r="T95" s="253"/>
      <c r="AT95" s="254" t="s">
        <v>173</v>
      </c>
      <c r="AU95" s="254" t="s">
        <v>83</v>
      </c>
      <c r="AV95" s="12" t="s">
        <v>24</v>
      </c>
      <c r="AW95" s="12" t="s">
        <v>37</v>
      </c>
      <c r="AX95" s="12" t="s">
        <v>74</v>
      </c>
      <c r="AY95" s="254" t="s">
        <v>163</v>
      </c>
    </row>
    <row r="96" s="11" customFormat="1">
      <c r="B96" s="233"/>
      <c r="C96" s="234"/>
      <c r="D96" s="235" t="s">
        <v>173</v>
      </c>
      <c r="E96" s="236" t="s">
        <v>22</v>
      </c>
      <c r="F96" s="237" t="s">
        <v>656</v>
      </c>
      <c r="G96" s="234"/>
      <c r="H96" s="238">
        <v>3552</v>
      </c>
      <c r="I96" s="239"/>
      <c r="J96" s="234"/>
      <c r="K96" s="234"/>
      <c r="L96" s="240"/>
      <c r="M96" s="241"/>
      <c r="N96" s="242"/>
      <c r="O96" s="242"/>
      <c r="P96" s="242"/>
      <c r="Q96" s="242"/>
      <c r="R96" s="242"/>
      <c r="S96" s="242"/>
      <c r="T96" s="243"/>
      <c r="AT96" s="244" t="s">
        <v>173</v>
      </c>
      <c r="AU96" s="244" t="s">
        <v>83</v>
      </c>
      <c r="AV96" s="11" t="s">
        <v>83</v>
      </c>
      <c r="AW96" s="11" t="s">
        <v>37</v>
      </c>
      <c r="AX96" s="11" t="s">
        <v>24</v>
      </c>
      <c r="AY96" s="244" t="s">
        <v>163</v>
      </c>
    </row>
    <row r="97" s="1" customFormat="1" ht="38.25" customHeight="1">
      <c r="B97" s="46"/>
      <c r="C97" s="221" t="s">
        <v>183</v>
      </c>
      <c r="D97" s="221" t="s">
        <v>166</v>
      </c>
      <c r="E97" s="222" t="s">
        <v>267</v>
      </c>
      <c r="F97" s="223" t="s">
        <v>268</v>
      </c>
      <c r="G97" s="224" t="s">
        <v>261</v>
      </c>
      <c r="H97" s="225">
        <v>554</v>
      </c>
      <c r="I97" s="226"/>
      <c r="J97" s="227">
        <f>ROUND(I97*H97,2)</f>
        <v>0</v>
      </c>
      <c r="K97" s="223" t="s">
        <v>232</v>
      </c>
      <c r="L97" s="72"/>
      <c r="M97" s="228" t="s">
        <v>22</v>
      </c>
      <c r="N97" s="229" t="s">
        <v>45</v>
      </c>
      <c r="O97" s="47"/>
      <c r="P97" s="230">
        <f>O97*H97</f>
        <v>0</v>
      </c>
      <c r="Q97" s="230">
        <v>0</v>
      </c>
      <c r="R97" s="230">
        <f>Q97*H97</f>
        <v>0</v>
      </c>
      <c r="S97" s="230">
        <v>0.20499999999999999</v>
      </c>
      <c r="T97" s="231">
        <f>S97*H97</f>
        <v>113.56999999999999</v>
      </c>
      <c r="AR97" s="24" t="s">
        <v>183</v>
      </c>
      <c r="AT97" s="24" t="s">
        <v>166</v>
      </c>
      <c r="AU97" s="24" t="s">
        <v>83</v>
      </c>
      <c r="AY97" s="24" t="s">
        <v>163</v>
      </c>
      <c r="BE97" s="232">
        <f>IF(N97="základní",J97,0)</f>
        <v>0</v>
      </c>
      <c r="BF97" s="232">
        <f>IF(N97="snížená",J97,0)</f>
        <v>0</v>
      </c>
      <c r="BG97" s="232">
        <f>IF(N97="zákl. přenesená",J97,0)</f>
        <v>0</v>
      </c>
      <c r="BH97" s="232">
        <f>IF(N97="sníž. přenesená",J97,0)</f>
        <v>0</v>
      </c>
      <c r="BI97" s="232">
        <f>IF(N97="nulová",J97,0)</f>
        <v>0</v>
      </c>
      <c r="BJ97" s="24" t="s">
        <v>24</v>
      </c>
      <c r="BK97" s="232">
        <f>ROUND(I97*H97,2)</f>
        <v>0</v>
      </c>
      <c r="BL97" s="24" t="s">
        <v>183</v>
      </c>
      <c r="BM97" s="24" t="s">
        <v>269</v>
      </c>
    </row>
    <row r="98" s="1" customFormat="1">
      <c r="B98" s="46"/>
      <c r="C98" s="74"/>
      <c r="D98" s="235" t="s">
        <v>234</v>
      </c>
      <c r="E98" s="74"/>
      <c r="F98" s="259" t="s">
        <v>263</v>
      </c>
      <c r="G98" s="74"/>
      <c r="H98" s="74"/>
      <c r="I98" s="191"/>
      <c r="J98" s="74"/>
      <c r="K98" s="74"/>
      <c r="L98" s="72"/>
      <c r="M98" s="260"/>
      <c r="N98" s="47"/>
      <c r="O98" s="47"/>
      <c r="P98" s="47"/>
      <c r="Q98" s="47"/>
      <c r="R98" s="47"/>
      <c r="S98" s="47"/>
      <c r="T98" s="95"/>
      <c r="AT98" s="24" t="s">
        <v>234</v>
      </c>
      <c r="AU98" s="24" t="s">
        <v>83</v>
      </c>
    </row>
    <row r="99" s="11" customFormat="1">
      <c r="B99" s="233"/>
      <c r="C99" s="234"/>
      <c r="D99" s="235" t="s">
        <v>173</v>
      </c>
      <c r="E99" s="236" t="s">
        <v>22</v>
      </c>
      <c r="F99" s="237" t="s">
        <v>657</v>
      </c>
      <c r="G99" s="234"/>
      <c r="H99" s="238">
        <v>480</v>
      </c>
      <c r="I99" s="239"/>
      <c r="J99" s="234"/>
      <c r="K99" s="234"/>
      <c r="L99" s="240"/>
      <c r="M99" s="241"/>
      <c r="N99" s="242"/>
      <c r="O99" s="242"/>
      <c r="P99" s="242"/>
      <c r="Q99" s="242"/>
      <c r="R99" s="242"/>
      <c r="S99" s="242"/>
      <c r="T99" s="243"/>
      <c r="AT99" s="244" t="s">
        <v>173</v>
      </c>
      <c r="AU99" s="244" t="s">
        <v>83</v>
      </c>
      <c r="AV99" s="11" t="s">
        <v>83</v>
      </c>
      <c r="AW99" s="11" t="s">
        <v>37</v>
      </c>
      <c r="AX99" s="11" t="s">
        <v>74</v>
      </c>
      <c r="AY99" s="244" t="s">
        <v>163</v>
      </c>
    </row>
    <row r="100" s="11" customFormat="1">
      <c r="B100" s="233"/>
      <c r="C100" s="234"/>
      <c r="D100" s="235" t="s">
        <v>173</v>
      </c>
      <c r="E100" s="236" t="s">
        <v>22</v>
      </c>
      <c r="F100" s="237" t="s">
        <v>658</v>
      </c>
      <c r="G100" s="234"/>
      <c r="H100" s="238">
        <v>74</v>
      </c>
      <c r="I100" s="239"/>
      <c r="J100" s="234"/>
      <c r="K100" s="234"/>
      <c r="L100" s="240"/>
      <c r="M100" s="241"/>
      <c r="N100" s="242"/>
      <c r="O100" s="242"/>
      <c r="P100" s="242"/>
      <c r="Q100" s="242"/>
      <c r="R100" s="242"/>
      <c r="S100" s="242"/>
      <c r="T100" s="243"/>
      <c r="AT100" s="244" t="s">
        <v>173</v>
      </c>
      <c r="AU100" s="244" t="s">
        <v>83</v>
      </c>
      <c r="AV100" s="11" t="s">
        <v>83</v>
      </c>
      <c r="AW100" s="11" t="s">
        <v>37</v>
      </c>
      <c r="AX100" s="11" t="s">
        <v>74</v>
      </c>
      <c r="AY100" s="244" t="s">
        <v>163</v>
      </c>
    </row>
    <row r="101" s="13" customFormat="1">
      <c r="B101" s="261"/>
      <c r="C101" s="262"/>
      <c r="D101" s="235" t="s">
        <v>173</v>
      </c>
      <c r="E101" s="263" t="s">
        <v>22</v>
      </c>
      <c r="F101" s="264" t="s">
        <v>266</v>
      </c>
      <c r="G101" s="262"/>
      <c r="H101" s="265">
        <v>554</v>
      </c>
      <c r="I101" s="266"/>
      <c r="J101" s="262"/>
      <c r="K101" s="262"/>
      <c r="L101" s="267"/>
      <c r="M101" s="268"/>
      <c r="N101" s="269"/>
      <c r="O101" s="269"/>
      <c r="P101" s="269"/>
      <c r="Q101" s="269"/>
      <c r="R101" s="269"/>
      <c r="S101" s="269"/>
      <c r="T101" s="270"/>
      <c r="AT101" s="271" t="s">
        <v>173</v>
      </c>
      <c r="AU101" s="271" t="s">
        <v>83</v>
      </c>
      <c r="AV101" s="13" t="s">
        <v>183</v>
      </c>
      <c r="AW101" s="13" t="s">
        <v>37</v>
      </c>
      <c r="AX101" s="13" t="s">
        <v>24</v>
      </c>
      <c r="AY101" s="271" t="s">
        <v>163</v>
      </c>
    </row>
    <row r="102" s="1" customFormat="1" ht="38.25" customHeight="1">
      <c r="B102" s="46"/>
      <c r="C102" s="221" t="s">
        <v>162</v>
      </c>
      <c r="D102" s="221" t="s">
        <v>166</v>
      </c>
      <c r="E102" s="222" t="s">
        <v>659</v>
      </c>
      <c r="F102" s="223" t="s">
        <v>660</v>
      </c>
      <c r="G102" s="224" t="s">
        <v>273</v>
      </c>
      <c r="H102" s="225">
        <v>4.2000000000000002</v>
      </c>
      <c r="I102" s="226"/>
      <c r="J102" s="227">
        <f>ROUND(I102*H102,2)</f>
        <v>0</v>
      </c>
      <c r="K102" s="223" t="s">
        <v>232</v>
      </c>
      <c r="L102" s="72"/>
      <c r="M102" s="228" t="s">
        <v>22</v>
      </c>
      <c r="N102" s="229" t="s">
        <v>45</v>
      </c>
      <c r="O102" s="47"/>
      <c r="P102" s="230">
        <f>O102*H102</f>
        <v>0</v>
      </c>
      <c r="Q102" s="230">
        <v>0</v>
      </c>
      <c r="R102" s="230">
        <f>Q102*H102</f>
        <v>0</v>
      </c>
      <c r="S102" s="230">
        <v>0</v>
      </c>
      <c r="T102" s="231">
        <f>S102*H102</f>
        <v>0</v>
      </c>
      <c r="AR102" s="24" t="s">
        <v>183</v>
      </c>
      <c r="AT102" s="24" t="s">
        <v>166</v>
      </c>
      <c r="AU102" s="24" t="s">
        <v>83</v>
      </c>
      <c r="AY102" s="24" t="s">
        <v>163</v>
      </c>
      <c r="BE102" s="232">
        <f>IF(N102="základní",J102,0)</f>
        <v>0</v>
      </c>
      <c r="BF102" s="232">
        <f>IF(N102="snížená",J102,0)</f>
        <v>0</v>
      </c>
      <c r="BG102" s="232">
        <f>IF(N102="zákl. přenesená",J102,0)</f>
        <v>0</v>
      </c>
      <c r="BH102" s="232">
        <f>IF(N102="sníž. přenesená",J102,0)</f>
        <v>0</v>
      </c>
      <c r="BI102" s="232">
        <f>IF(N102="nulová",J102,0)</f>
        <v>0</v>
      </c>
      <c r="BJ102" s="24" t="s">
        <v>24</v>
      </c>
      <c r="BK102" s="232">
        <f>ROUND(I102*H102,2)</f>
        <v>0</v>
      </c>
      <c r="BL102" s="24" t="s">
        <v>183</v>
      </c>
      <c r="BM102" s="24" t="s">
        <v>661</v>
      </c>
    </row>
    <row r="103" s="1" customFormat="1">
      <c r="B103" s="46"/>
      <c r="C103" s="74"/>
      <c r="D103" s="235" t="s">
        <v>234</v>
      </c>
      <c r="E103" s="74"/>
      <c r="F103" s="259" t="s">
        <v>662</v>
      </c>
      <c r="G103" s="74"/>
      <c r="H103" s="74"/>
      <c r="I103" s="191"/>
      <c r="J103" s="74"/>
      <c r="K103" s="74"/>
      <c r="L103" s="72"/>
      <c r="M103" s="260"/>
      <c r="N103" s="47"/>
      <c r="O103" s="47"/>
      <c r="P103" s="47"/>
      <c r="Q103" s="47"/>
      <c r="R103" s="47"/>
      <c r="S103" s="47"/>
      <c r="T103" s="95"/>
      <c r="AT103" s="24" t="s">
        <v>234</v>
      </c>
      <c r="AU103" s="24" t="s">
        <v>83</v>
      </c>
    </row>
    <row r="104" s="11" customFormat="1">
      <c r="B104" s="233"/>
      <c r="C104" s="234"/>
      <c r="D104" s="235" t="s">
        <v>173</v>
      </c>
      <c r="E104" s="236" t="s">
        <v>22</v>
      </c>
      <c r="F104" s="237" t="s">
        <v>663</v>
      </c>
      <c r="G104" s="234"/>
      <c r="H104" s="238">
        <v>4.2000000000000002</v>
      </c>
      <c r="I104" s="239"/>
      <c r="J104" s="234"/>
      <c r="K104" s="234"/>
      <c r="L104" s="240"/>
      <c r="M104" s="241"/>
      <c r="N104" s="242"/>
      <c r="O104" s="242"/>
      <c r="P104" s="242"/>
      <c r="Q104" s="242"/>
      <c r="R104" s="242"/>
      <c r="S104" s="242"/>
      <c r="T104" s="243"/>
      <c r="AT104" s="244" t="s">
        <v>173</v>
      </c>
      <c r="AU104" s="244" t="s">
        <v>83</v>
      </c>
      <c r="AV104" s="11" t="s">
        <v>83</v>
      </c>
      <c r="AW104" s="11" t="s">
        <v>37</v>
      </c>
      <c r="AX104" s="11" t="s">
        <v>24</v>
      </c>
      <c r="AY104" s="244" t="s">
        <v>163</v>
      </c>
    </row>
    <row r="105" s="1" customFormat="1" ht="38.25" customHeight="1">
      <c r="B105" s="46"/>
      <c r="C105" s="221" t="s">
        <v>192</v>
      </c>
      <c r="D105" s="221" t="s">
        <v>166</v>
      </c>
      <c r="E105" s="222" t="s">
        <v>664</v>
      </c>
      <c r="F105" s="223" t="s">
        <v>665</v>
      </c>
      <c r="G105" s="224" t="s">
        <v>273</v>
      </c>
      <c r="H105" s="225">
        <v>8.4000000000000004</v>
      </c>
      <c r="I105" s="226"/>
      <c r="J105" s="227">
        <f>ROUND(I105*H105,2)</f>
        <v>0</v>
      </c>
      <c r="K105" s="223" t="s">
        <v>232</v>
      </c>
      <c r="L105" s="72"/>
      <c r="M105" s="228" t="s">
        <v>22</v>
      </c>
      <c r="N105" s="229" t="s">
        <v>45</v>
      </c>
      <c r="O105" s="47"/>
      <c r="P105" s="230">
        <f>O105*H105</f>
        <v>0</v>
      </c>
      <c r="Q105" s="230">
        <v>0</v>
      </c>
      <c r="R105" s="230">
        <f>Q105*H105</f>
        <v>0</v>
      </c>
      <c r="S105" s="230">
        <v>0</v>
      </c>
      <c r="T105" s="231">
        <f>S105*H105</f>
        <v>0</v>
      </c>
      <c r="AR105" s="24" t="s">
        <v>183</v>
      </c>
      <c r="AT105" s="24" t="s">
        <v>166</v>
      </c>
      <c r="AU105" s="24" t="s">
        <v>83</v>
      </c>
      <c r="AY105" s="24" t="s">
        <v>163</v>
      </c>
      <c r="BE105" s="232">
        <f>IF(N105="základní",J105,0)</f>
        <v>0</v>
      </c>
      <c r="BF105" s="232">
        <f>IF(N105="snížená",J105,0)</f>
        <v>0</v>
      </c>
      <c r="BG105" s="232">
        <f>IF(N105="zákl. přenesená",J105,0)</f>
        <v>0</v>
      </c>
      <c r="BH105" s="232">
        <f>IF(N105="sníž. přenesená",J105,0)</f>
        <v>0</v>
      </c>
      <c r="BI105" s="232">
        <f>IF(N105="nulová",J105,0)</f>
        <v>0</v>
      </c>
      <c r="BJ105" s="24" t="s">
        <v>24</v>
      </c>
      <c r="BK105" s="232">
        <f>ROUND(I105*H105,2)</f>
        <v>0</v>
      </c>
      <c r="BL105" s="24" t="s">
        <v>183</v>
      </c>
      <c r="BM105" s="24" t="s">
        <v>666</v>
      </c>
    </row>
    <row r="106" s="1" customFormat="1">
      <c r="B106" s="46"/>
      <c r="C106" s="74"/>
      <c r="D106" s="235" t="s">
        <v>234</v>
      </c>
      <c r="E106" s="74"/>
      <c r="F106" s="259" t="s">
        <v>281</v>
      </c>
      <c r="G106" s="74"/>
      <c r="H106" s="74"/>
      <c r="I106" s="191"/>
      <c r="J106" s="74"/>
      <c r="K106" s="74"/>
      <c r="L106" s="72"/>
      <c r="M106" s="260"/>
      <c r="N106" s="47"/>
      <c r="O106" s="47"/>
      <c r="P106" s="47"/>
      <c r="Q106" s="47"/>
      <c r="R106" s="47"/>
      <c r="S106" s="47"/>
      <c r="T106" s="95"/>
      <c r="AT106" s="24" t="s">
        <v>234</v>
      </c>
      <c r="AU106" s="24" t="s">
        <v>83</v>
      </c>
    </row>
    <row r="107" s="11" customFormat="1">
      <c r="B107" s="233"/>
      <c r="C107" s="234"/>
      <c r="D107" s="235" t="s">
        <v>173</v>
      </c>
      <c r="E107" s="236" t="s">
        <v>22</v>
      </c>
      <c r="F107" s="237" t="s">
        <v>667</v>
      </c>
      <c r="G107" s="234"/>
      <c r="H107" s="238">
        <v>8.4000000000000004</v>
      </c>
      <c r="I107" s="239"/>
      <c r="J107" s="234"/>
      <c r="K107" s="234"/>
      <c r="L107" s="240"/>
      <c r="M107" s="241"/>
      <c r="N107" s="242"/>
      <c r="O107" s="242"/>
      <c r="P107" s="242"/>
      <c r="Q107" s="242"/>
      <c r="R107" s="242"/>
      <c r="S107" s="242"/>
      <c r="T107" s="243"/>
      <c r="AT107" s="244" t="s">
        <v>173</v>
      </c>
      <c r="AU107" s="244" t="s">
        <v>83</v>
      </c>
      <c r="AV107" s="11" t="s">
        <v>83</v>
      </c>
      <c r="AW107" s="11" t="s">
        <v>37</v>
      </c>
      <c r="AX107" s="11" t="s">
        <v>24</v>
      </c>
      <c r="AY107" s="244" t="s">
        <v>163</v>
      </c>
    </row>
    <row r="108" s="1" customFormat="1" ht="38.25" customHeight="1">
      <c r="B108" s="46"/>
      <c r="C108" s="221" t="s">
        <v>199</v>
      </c>
      <c r="D108" s="221" t="s">
        <v>166</v>
      </c>
      <c r="E108" s="222" t="s">
        <v>287</v>
      </c>
      <c r="F108" s="223" t="s">
        <v>288</v>
      </c>
      <c r="G108" s="224" t="s">
        <v>273</v>
      </c>
      <c r="H108" s="225">
        <v>4.2000000000000002</v>
      </c>
      <c r="I108" s="226"/>
      <c r="J108" s="227">
        <f>ROUND(I108*H108,2)</f>
        <v>0</v>
      </c>
      <c r="K108" s="223" t="s">
        <v>232</v>
      </c>
      <c r="L108" s="72"/>
      <c r="M108" s="228" t="s">
        <v>22</v>
      </c>
      <c r="N108" s="229" t="s">
        <v>45</v>
      </c>
      <c r="O108" s="47"/>
      <c r="P108" s="230">
        <f>O108*H108</f>
        <v>0</v>
      </c>
      <c r="Q108" s="230">
        <v>0</v>
      </c>
      <c r="R108" s="230">
        <f>Q108*H108</f>
        <v>0</v>
      </c>
      <c r="S108" s="230">
        <v>0</v>
      </c>
      <c r="T108" s="231">
        <f>S108*H108</f>
        <v>0</v>
      </c>
      <c r="AR108" s="24" t="s">
        <v>183</v>
      </c>
      <c r="AT108" s="24" t="s">
        <v>166</v>
      </c>
      <c r="AU108" s="24" t="s">
        <v>83</v>
      </c>
      <c r="AY108" s="24" t="s">
        <v>163</v>
      </c>
      <c r="BE108" s="232">
        <f>IF(N108="základní",J108,0)</f>
        <v>0</v>
      </c>
      <c r="BF108" s="232">
        <f>IF(N108="snížená",J108,0)</f>
        <v>0</v>
      </c>
      <c r="BG108" s="232">
        <f>IF(N108="zákl. přenesená",J108,0)</f>
        <v>0</v>
      </c>
      <c r="BH108" s="232">
        <f>IF(N108="sníž. přenesená",J108,0)</f>
        <v>0</v>
      </c>
      <c r="BI108" s="232">
        <f>IF(N108="nulová",J108,0)</f>
        <v>0</v>
      </c>
      <c r="BJ108" s="24" t="s">
        <v>24</v>
      </c>
      <c r="BK108" s="232">
        <f>ROUND(I108*H108,2)</f>
        <v>0</v>
      </c>
      <c r="BL108" s="24" t="s">
        <v>183</v>
      </c>
      <c r="BM108" s="24" t="s">
        <v>668</v>
      </c>
    </row>
    <row r="109" s="1" customFormat="1">
      <c r="B109" s="46"/>
      <c r="C109" s="74"/>
      <c r="D109" s="235" t="s">
        <v>234</v>
      </c>
      <c r="E109" s="74"/>
      <c r="F109" s="259" t="s">
        <v>281</v>
      </c>
      <c r="G109" s="74"/>
      <c r="H109" s="74"/>
      <c r="I109" s="191"/>
      <c r="J109" s="74"/>
      <c r="K109" s="74"/>
      <c r="L109" s="72"/>
      <c r="M109" s="260"/>
      <c r="N109" s="47"/>
      <c r="O109" s="47"/>
      <c r="P109" s="47"/>
      <c r="Q109" s="47"/>
      <c r="R109" s="47"/>
      <c r="S109" s="47"/>
      <c r="T109" s="95"/>
      <c r="AT109" s="24" t="s">
        <v>234</v>
      </c>
      <c r="AU109" s="24" t="s">
        <v>83</v>
      </c>
    </row>
    <row r="110" s="11" customFormat="1">
      <c r="B110" s="233"/>
      <c r="C110" s="234"/>
      <c r="D110" s="235" t="s">
        <v>173</v>
      </c>
      <c r="E110" s="234"/>
      <c r="F110" s="237" t="s">
        <v>669</v>
      </c>
      <c r="G110" s="234"/>
      <c r="H110" s="238">
        <v>4.2000000000000002</v>
      </c>
      <c r="I110" s="239"/>
      <c r="J110" s="234"/>
      <c r="K110" s="234"/>
      <c r="L110" s="240"/>
      <c r="M110" s="241"/>
      <c r="N110" s="242"/>
      <c r="O110" s="242"/>
      <c r="P110" s="242"/>
      <c r="Q110" s="242"/>
      <c r="R110" s="242"/>
      <c r="S110" s="242"/>
      <c r="T110" s="243"/>
      <c r="AT110" s="244" t="s">
        <v>173</v>
      </c>
      <c r="AU110" s="244" t="s">
        <v>83</v>
      </c>
      <c r="AV110" s="11" t="s">
        <v>83</v>
      </c>
      <c r="AW110" s="11" t="s">
        <v>6</v>
      </c>
      <c r="AX110" s="11" t="s">
        <v>24</v>
      </c>
      <c r="AY110" s="244" t="s">
        <v>163</v>
      </c>
    </row>
    <row r="111" s="1" customFormat="1" ht="38.25" customHeight="1">
      <c r="B111" s="46"/>
      <c r="C111" s="221" t="s">
        <v>204</v>
      </c>
      <c r="D111" s="221" t="s">
        <v>166</v>
      </c>
      <c r="E111" s="222" t="s">
        <v>302</v>
      </c>
      <c r="F111" s="223" t="s">
        <v>303</v>
      </c>
      <c r="G111" s="224" t="s">
        <v>273</v>
      </c>
      <c r="H111" s="225">
        <v>8.4000000000000004</v>
      </c>
      <c r="I111" s="226"/>
      <c r="J111" s="227">
        <f>ROUND(I111*H111,2)</f>
        <v>0</v>
      </c>
      <c r="K111" s="223" t="s">
        <v>232</v>
      </c>
      <c r="L111" s="72"/>
      <c r="M111" s="228" t="s">
        <v>22</v>
      </c>
      <c r="N111" s="229" t="s">
        <v>45</v>
      </c>
      <c r="O111" s="47"/>
      <c r="P111" s="230">
        <f>O111*H111</f>
        <v>0</v>
      </c>
      <c r="Q111" s="230">
        <v>0</v>
      </c>
      <c r="R111" s="230">
        <f>Q111*H111</f>
        <v>0</v>
      </c>
      <c r="S111" s="230">
        <v>0</v>
      </c>
      <c r="T111" s="231">
        <f>S111*H111</f>
        <v>0</v>
      </c>
      <c r="AR111" s="24" t="s">
        <v>183</v>
      </c>
      <c r="AT111" s="24" t="s">
        <v>166</v>
      </c>
      <c r="AU111" s="24" t="s">
        <v>83</v>
      </c>
      <c r="AY111" s="24" t="s">
        <v>163</v>
      </c>
      <c r="BE111" s="232">
        <f>IF(N111="základní",J111,0)</f>
        <v>0</v>
      </c>
      <c r="BF111" s="232">
        <f>IF(N111="snížená",J111,0)</f>
        <v>0</v>
      </c>
      <c r="BG111" s="232">
        <f>IF(N111="zákl. přenesená",J111,0)</f>
        <v>0</v>
      </c>
      <c r="BH111" s="232">
        <f>IF(N111="sníž. přenesená",J111,0)</f>
        <v>0</v>
      </c>
      <c r="BI111" s="232">
        <f>IF(N111="nulová",J111,0)</f>
        <v>0</v>
      </c>
      <c r="BJ111" s="24" t="s">
        <v>24</v>
      </c>
      <c r="BK111" s="232">
        <f>ROUND(I111*H111,2)</f>
        <v>0</v>
      </c>
      <c r="BL111" s="24" t="s">
        <v>183</v>
      </c>
      <c r="BM111" s="24" t="s">
        <v>670</v>
      </c>
    </row>
    <row r="112" s="1" customFormat="1">
      <c r="B112" s="46"/>
      <c r="C112" s="74"/>
      <c r="D112" s="235" t="s">
        <v>234</v>
      </c>
      <c r="E112" s="74"/>
      <c r="F112" s="259" t="s">
        <v>298</v>
      </c>
      <c r="G112" s="74"/>
      <c r="H112" s="74"/>
      <c r="I112" s="191"/>
      <c r="J112" s="74"/>
      <c r="K112" s="74"/>
      <c r="L112" s="72"/>
      <c r="M112" s="260"/>
      <c r="N112" s="47"/>
      <c r="O112" s="47"/>
      <c r="P112" s="47"/>
      <c r="Q112" s="47"/>
      <c r="R112" s="47"/>
      <c r="S112" s="47"/>
      <c r="T112" s="95"/>
      <c r="AT112" s="24" t="s">
        <v>234</v>
      </c>
      <c r="AU112" s="24" t="s">
        <v>83</v>
      </c>
    </row>
    <row r="113" s="11" customFormat="1">
      <c r="B113" s="233"/>
      <c r="C113" s="234"/>
      <c r="D113" s="235" t="s">
        <v>173</v>
      </c>
      <c r="E113" s="236" t="s">
        <v>22</v>
      </c>
      <c r="F113" s="237" t="s">
        <v>671</v>
      </c>
      <c r="G113" s="234"/>
      <c r="H113" s="238">
        <v>8.4000000000000004</v>
      </c>
      <c r="I113" s="239"/>
      <c r="J113" s="234"/>
      <c r="K113" s="234"/>
      <c r="L113" s="240"/>
      <c r="M113" s="241"/>
      <c r="N113" s="242"/>
      <c r="O113" s="242"/>
      <c r="P113" s="242"/>
      <c r="Q113" s="242"/>
      <c r="R113" s="242"/>
      <c r="S113" s="242"/>
      <c r="T113" s="243"/>
      <c r="AT113" s="244" t="s">
        <v>173</v>
      </c>
      <c r="AU113" s="244" t="s">
        <v>83</v>
      </c>
      <c r="AV113" s="11" t="s">
        <v>83</v>
      </c>
      <c r="AW113" s="11" t="s">
        <v>37</v>
      </c>
      <c r="AX113" s="11" t="s">
        <v>24</v>
      </c>
      <c r="AY113" s="244" t="s">
        <v>163</v>
      </c>
    </row>
    <row r="114" s="1" customFormat="1" ht="51" customHeight="1">
      <c r="B114" s="46"/>
      <c r="C114" s="221" t="s">
        <v>213</v>
      </c>
      <c r="D114" s="221" t="s">
        <v>166</v>
      </c>
      <c r="E114" s="222" t="s">
        <v>307</v>
      </c>
      <c r="F114" s="223" t="s">
        <v>308</v>
      </c>
      <c r="G114" s="224" t="s">
        <v>273</v>
      </c>
      <c r="H114" s="225">
        <v>84</v>
      </c>
      <c r="I114" s="226"/>
      <c r="J114" s="227">
        <f>ROUND(I114*H114,2)</f>
        <v>0</v>
      </c>
      <c r="K114" s="223" t="s">
        <v>232</v>
      </c>
      <c r="L114" s="72"/>
      <c r="M114" s="228" t="s">
        <v>22</v>
      </c>
      <c r="N114" s="229" t="s">
        <v>45</v>
      </c>
      <c r="O114" s="47"/>
      <c r="P114" s="230">
        <f>O114*H114</f>
        <v>0</v>
      </c>
      <c r="Q114" s="230">
        <v>0</v>
      </c>
      <c r="R114" s="230">
        <f>Q114*H114</f>
        <v>0</v>
      </c>
      <c r="S114" s="230">
        <v>0</v>
      </c>
      <c r="T114" s="231">
        <f>S114*H114</f>
        <v>0</v>
      </c>
      <c r="AR114" s="24" t="s">
        <v>183</v>
      </c>
      <c r="AT114" s="24" t="s">
        <v>166</v>
      </c>
      <c r="AU114" s="24" t="s">
        <v>83</v>
      </c>
      <c r="AY114" s="24" t="s">
        <v>163</v>
      </c>
      <c r="BE114" s="232">
        <f>IF(N114="základní",J114,0)</f>
        <v>0</v>
      </c>
      <c r="BF114" s="232">
        <f>IF(N114="snížená",J114,0)</f>
        <v>0</v>
      </c>
      <c r="BG114" s="232">
        <f>IF(N114="zákl. přenesená",J114,0)</f>
        <v>0</v>
      </c>
      <c r="BH114" s="232">
        <f>IF(N114="sníž. přenesená",J114,0)</f>
        <v>0</v>
      </c>
      <c r="BI114" s="232">
        <f>IF(N114="nulová",J114,0)</f>
        <v>0</v>
      </c>
      <c r="BJ114" s="24" t="s">
        <v>24</v>
      </c>
      <c r="BK114" s="232">
        <f>ROUND(I114*H114,2)</f>
        <v>0</v>
      </c>
      <c r="BL114" s="24" t="s">
        <v>183</v>
      </c>
      <c r="BM114" s="24" t="s">
        <v>672</v>
      </c>
    </row>
    <row r="115" s="1" customFormat="1">
      <c r="B115" s="46"/>
      <c r="C115" s="74"/>
      <c r="D115" s="235" t="s">
        <v>234</v>
      </c>
      <c r="E115" s="74"/>
      <c r="F115" s="259" t="s">
        <v>298</v>
      </c>
      <c r="G115" s="74"/>
      <c r="H115" s="74"/>
      <c r="I115" s="191"/>
      <c r="J115" s="74"/>
      <c r="K115" s="74"/>
      <c r="L115" s="72"/>
      <c r="M115" s="260"/>
      <c r="N115" s="47"/>
      <c r="O115" s="47"/>
      <c r="P115" s="47"/>
      <c r="Q115" s="47"/>
      <c r="R115" s="47"/>
      <c r="S115" s="47"/>
      <c r="T115" s="95"/>
      <c r="AT115" s="24" t="s">
        <v>234</v>
      </c>
      <c r="AU115" s="24" t="s">
        <v>83</v>
      </c>
    </row>
    <row r="116" s="11" customFormat="1">
      <c r="B116" s="233"/>
      <c r="C116" s="234"/>
      <c r="D116" s="235" t="s">
        <v>173</v>
      </c>
      <c r="E116" s="236" t="s">
        <v>22</v>
      </c>
      <c r="F116" s="237" t="s">
        <v>671</v>
      </c>
      <c r="G116" s="234"/>
      <c r="H116" s="238">
        <v>8.4000000000000004</v>
      </c>
      <c r="I116" s="239"/>
      <c r="J116" s="234"/>
      <c r="K116" s="234"/>
      <c r="L116" s="240"/>
      <c r="M116" s="241"/>
      <c r="N116" s="242"/>
      <c r="O116" s="242"/>
      <c r="P116" s="242"/>
      <c r="Q116" s="242"/>
      <c r="R116" s="242"/>
      <c r="S116" s="242"/>
      <c r="T116" s="243"/>
      <c r="AT116" s="244" t="s">
        <v>173</v>
      </c>
      <c r="AU116" s="244" t="s">
        <v>83</v>
      </c>
      <c r="AV116" s="11" t="s">
        <v>83</v>
      </c>
      <c r="AW116" s="11" t="s">
        <v>37</v>
      </c>
      <c r="AX116" s="11" t="s">
        <v>24</v>
      </c>
      <c r="AY116" s="244" t="s">
        <v>163</v>
      </c>
    </row>
    <row r="117" s="11" customFormat="1">
      <c r="B117" s="233"/>
      <c r="C117" s="234"/>
      <c r="D117" s="235" t="s">
        <v>173</v>
      </c>
      <c r="E117" s="234"/>
      <c r="F117" s="237" t="s">
        <v>673</v>
      </c>
      <c r="G117" s="234"/>
      <c r="H117" s="238">
        <v>84</v>
      </c>
      <c r="I117" s="239"/>
      <c r="J117" s="234"/>
      <c r="K117" s="234"/>
      <c r="L117" s="240"/>
      <c r="M117" s="241"/>
      <c r="N117" s="242"/>
      <c r="O117" s="242"/>
      <c r="P117" s="242"/>
      <c r="Q117" s="242"/>
      <c r="R117" s="242"/>
      <c r="S117" s="242"/>
      <c r="T117" s="243"/>
      <c r="AT117" s="244" t="s">
        <v>173</v>
      </c>
      <c r="AU117" s="244" t="s">
        <v>83</v>
      </c>
      <c r="AV117" s="11" t="s">
        <v>83</v>
      </c>
      <c r="AW117" s="11" t="s">
        <v>6</v>
      </c>
      <c r="AX117" s="11" t="s">
        <v>24</v>
      </c>
      <c r="AY117" s="244" t="s">
        <v>163</v>
      </c>
    </row>
    <row r="118" s="1" customFormat="1" ht="51" customHeight="1">
      <c r="B118" s="46"/>
      <c r="C118" s="221" t="s">
        <v>29</v>
      </c>
      <c r="D118" s="221" t="s">
        <v>166</v>
      </c>
      <c r="E118" s="222" t="s">
        <v>674</v>
      </c>
      <c r="F118" s="223" t="s">
        <v>675</v>
      </c>
      <c r="G118" s="224" t="s">
        <v>273</v>
      </c>
      <c r="H118" s="225">
        <v>14.4</v>
      </c>
      <c r="I118" s="226"/>
      <c r="J118" s="227">
        <f>ROUND(I118*H118,2)</f>
        <v>0</v>
      </c>
      <c r="K118" s="223" t="s">
        <v>232</v>
      </c>
      <c r="L118" s="72"/>
      <c r="M118" s="228" t="s">
        <v>22</v>
      </c>
      <c r="N118" s="229" t="s">
        <v>45</v>
      </c>
      <c r="O118" s="47"/>
      <c r="P118" s="230">
        <f>O118*H118</f>
        <v>0</v>
      </c>
      <c r="Q118" s="230">
        <v>0</v>
      </c>
      <c r="R118" s="230">
        <f>Q118*H118</f>
        <v>0</v>
      </c>
      <c r="S118" s="230">
        <v>0</v>
      </c>
      <c r="T118" s="231">
        <f>S118*H118</f>
        <v>0</v>
      </c>
      <c r="AR118" s="24" t="s">
        <v>183</v>
      </c>
      <c r="AT118" s="24" t="s">
        <v>166</v>
      </c>
      <c r="AU118" s="24" t="s">
        <v>83</v>
      </c>
      <c r="AY118" s="24" t="s">
        <v>163</v>
      </c>
      <c r="BE118" s="232">
        <f>IF(N118="základní",J118,0)</f>
        <v>0</v>
      </c>
      <c r="BF118" s="232">
        <f>IF(N118="snížená",J118,0)</f>
        <v>0</v>
      </c>
      <c r="BG118" s="232">
        <f>IF(N118="zákl. přenesená",J118,0)</f>
        <v>0</v>
      </c>
      <c r="BH118" s="232">
        <f>IF(N118="sníž. přenesená",J118,0)</f>
        <v>0</v>
      </c>
      <c r="BI118" s="232">
        <f>IF(N118="nulová",J118,0)</f>
        <v>0</v>
      </c>
      <c r="BJ118" s="24" t="s">
        <v>24</v>
      </c>
      <c r="BK118" s="232">
        <f>ROUND(I118*H118,2)</f>
        <v>0</v>
      </c>
      <c r="BL118" s="24" t="s">
        <v>183</v>
      </c>
      <c r="BM118" s="24" t="s">
        <v>676</v>
      </c>
    </row>
    <row r="119" s="1" customFormat="1">
      <c r="B119" s="46"/>
      <c r="C119" s="74"/>
      <c r="D119" s="235" t="s">
        <v>234</v>
      </c>
      <c r="E119" s="74"/>
      <c r="F119" s="259" t="s">
        <v>315</v>
      </c>
      <c r="G119" s="74"/>
      <c r="H119" s="74"/>
      <c r="I119" s="191"/>
      <c r="J119" s="74"/>
      <c r="K119" s="74"/>
      <c r="L119" s="72"/>
      <c r="M119" s="260"/>
      <c r="N119" s="47"/>
      <c r="O119" s="47"/>
      <c r="P119" s="47"/>
      <c r="Q119" s="47"/>
      <c r="R119" s="47"/>
      <c r="S119" s="47"/>
      <c r="T119" s="95"/>
      <c r="AT119" s="24" t="s">
        <v>234</v>
      </c>
      <c r="AU119" s="24" t="s">
        <v>83</v>
      </c>
    </row>
    <row r="120" s="11" customFormat="1">
      <c r="B120" s="233"/>
      <c r="C120" s="234"/>
      <c r="D120" s="235" t="s">
        <v>173</v>
      </c>
      <c r="E120" s="236" t="s">
        <v>22</v>
      </c>
      <c r="F120" s="237" t="s">
        <v>677</v>
      </c>
      <c r="G120" s="234"/>
      <c r="H120" s="238">
        <v>14.4</v>
      </c>
      <c r="I120" s="239"/>
      <c r="J120" s="234"/>
      <c r="K120" s="234"/>
      <c r="L120" s="240"/>
      <c r="M120" s="241"/>
      <c r="N120" s="242"/>
      <c r="O120" s="242"/>
      <c r="P120" s="242"/>
      <c r="Q120" s="242"/>
      <c r="R120" s="242"/>
      <c r="S120" s="242"/>
      <c r="T120" s="243"/>
      <c r="AT120" s="244" t="s">
        <v>173</v>
      </c>
      <c r="AU120" s="244" t="s">
        <v>83</v>
      </c>
      <c r="AV120" s="11" t="s">
        <v>83</v>
      </c>
      <c r="AW120" s="11" t="s">
        <v>37</v>
      </c>
      <c r="AX120" s="11" t="s">
        <v>24</v>
      </c>
      <c r="AY120" s="244" t="s">
        <v>163</v>
      </c>
    </row>
    <row r="121" s="1" customFormat="1" ht="16.5" customHeight="1">
      <c r="B121" s="46"/>
      <c r="C121" s="272" t="s">
        <v>282</v>
      </c>
      <c r="D121" s="272" t="s">
        <v>344</v>
      </c>
      <c r="E121" s="273" t="s">
        <v>678</v>
      </c>
      <c r="F121" s="274" t="s">
        <v>679</v>
      </c>
      <c r="G121" s="275" t="s">
        <v>327</v>
      </c>
      <c r="H121" s="276">
        <v>27.359999999999999</v>
      </c>
      <c r="I121" s="277"/>
      <c r="J121" s="278">
        <f>ROUND(I121*H121,2)</f>
        <v>0</v>
      </c>
      <c r="K121" s="274" t="s">
        <v>232</v>
      </c>
      <c r="L121" s="279"/>
      <c r="M121" s="280" t="s">
        <v>22</v>
      </c>
      <c r="N121" s="281" t="s">
        <v>45</v>
      </c>
      <c r="O121" s="47"/>
      <c r="P121" s="230">
        <f>O121*H121</f>
        <v>0</v>
      </c>
      <c r="Q121" s="230">
        <v>1</v>
      </c>
      <c r="R121" s="230">
        <f>Q121*H121</f>
        <v>27.359999999999999</v>
      </c>
      <c r="S121" s="230">
        <v>0</v>
      </c>
      <c r="T121" s="231">
        <f>S121*H121</f>
        <v>0</v>
      </c>
      <c r="AR121" s="24" t="s">
        <v>204</v>
      </c>
      <c r="AT121" s="24" t="s">
        <v>344</v>
      </c>
      <c r="AU121" s="24" t="s">
        <v>83</v>
      </c>
      <c r="AY121" s="24" t="s">
        <v>163</v>
      </c>
      <c r="BE121" s="232">
        <f>IF(N121="základní",J121,0)</f>
        <v>0</v>
      </c>
      <c r="BF121" s="232">
        <f>IF(N121="snížená",J121,0)</f>
        <v>0</v>
      </c>
      <c r="BG121" s="232">
        <f>IF(N121="zákl. přenesená",J121,0)</f>
        <v>0</v>
      </c>
      <c r="BH121" s="232">
        <f>IF(N121="sníž. přenesená",J121,0)</f>
        <v>0</v>
      </c>
      <c r="BI121" s="232">
        <f>IF(N121="nulová",J121,0)</f>
        <v>0</v>
      </c>
      <c r="BJ121" s="24" t="s">
        <v>24</v>
      </c>
      <c r="BK121" s="232">
        <f>ROUND(I121*H121,2)</f>
        <v>0</v>
      </c>
      <c r="BL121" s="24" t="s">
        <v>183</v>
      </c>
      <c r="BM121" s="24" t="s">
        <v>680</v>
      </c>
    </row>
    <row r="122" s="11" customFormat="1">
      <c r="B122" s="233"/>
      <c r="C122" s="234"/>
      <c r="D122" s="235" t="s">
        <v>173</v>
      </c>
      <c r="E122" s="236" t="s">
        <v>22</v>
      </c>
      <c r="F122" s="237" t="s">
        <v>681</v>
      </c>
      <c r="G122" s="234"/>
      <c r="H122" s="238">
        <v>27.359999999999999</v>
      </c>
      <c r="I122" s="239"/>
      <c r="J122" s="234"/>
      <c r="K122" s="234"/>
      <c r="L122" s="240"/>
      <c r="M122" s="241"/>
      <c r="N122" s="242"/>
      <c r="O122" s="242"/>
      <c r="P122" s="242"/>
      <c r="Q122" s="242"/>
      <c r="R122" s="242"/>
      <c r="S122" s="242"/>
      <c r="T122" s="243"/>
      <c r="AT122" s="244" t="s">
        <v>173</v>
      </c>
      <c r="AU122" s="244" t="s">
        <v>83</v>
      </c>
      <c r="AV122" s="11" t="s">
        <v>83</v>
      </c>
      <c r="AW122" s="11" t="s">
        <v>37</v>
      </c>
      <c r="AX122" s="11" t="s">
        <v>24</v>
      </c>
      <c r="AY122" s="244" t="s">
        <v>163</v>
      </c>
    </row>
    <row r="123" s="1" customFormat="1" ht="16.5" customHeight="1">
      <c r="B123" s="46"/>
      <c r="C123" s="221" t="s">
        <v>286</v>
      </c>
      <c r="D123" s="221" t="s">
        <v>166</v>
      </c>
      <c r="E123" s="222" t="s">
        <v>318</v>
      </c>
      <c r="F123" s="223" t="s">
        <v>319</v>
      </c>
      <c r="G123" s="224" t="s">
        <v>273</v>
      </c>
      <c r="H123" s="225">
        <v>8.4000000000000004</v>
      </c>
      <c r="I123" s="226"/>
      <c r="J123" s="227">
        <f>ROUND(I123*H123,2)</f>
        <v>0</v>
      </c>
      <c r="K123" s="223" t="s">
        <v>232</v>
      </c>
      <c r="L123" s="72"/>
      <c r="M123" s="228" t="s">
        <v>22</v>
      </c>
      <c r="N123" s="229" t="s">
        <v>45</v>
      </c>
      <c r="O123" s="47"/>
      <c r="P123" s="230">
        <f>O123*H123</f>
        <v>0</v>
      </c>
      <c r="Q123" s="230">
        <v>0</v>
      </c>
      <c r="R123" s="230">
        <f>Q123*H123</f>
        <v>0</v>
      </c>
      <c r="S123" s="230">
        <v>0</v>
      </c>
      <c r="T123" s="231">
        <f>S123*H123</f>
        <v>0</v>
      </c>
      <c r="AR123" s="24" t="s">
        <v>183</v>
      </c>
      <c r="AT123" s="24" t="s">
        <v>166</v>
      </c>
      <c r="AU123" s="24" t="s">
        <v>83</v>
      </c>
      <c r="AY123" s="24" t="s">
        <v>163</v>
      </c>
      <c r="BE123" s="232">
        <f>IF(N123="základní",J123,0)</f>
        <v>0</v>
      </c>
      <c r="BF123" s="232">
        <f>IF(N123="snížená",J123,0)</f>
        <v>0</v>
      </c>
      <c r="BG123" s="232">
        <f>IF(N123="zákl. přenesená",J123,0)</f>
        <v>0</v>
      </c>
      <c r="BH123" s="232">
        <f>IF(N123="sníž. přenesená",J123,0)</f>
        <v>0</v>
      </c>
      <c r="BI123" s="232">
        <f>IF(N123="nulová",J123,0)</f>
        <v>0</v>
      </c>
      <c r="BJ123" s="24" t="s">
        <v>24</v>
      </c>
      <c r="BK123" s="232">
        <f>ROUND(I123*H123,2)</f>
        <v>0</v>
      </c>
      <c r="BL123" s="24" t="s">
        <v>183</v>
      </c>
      <c r="BM123" s="24" t="s">
        <v>682</v>
      </c>
    </row>
    <row r="124" s="1" customFormat="1">
      <c r="B124" s="46"/>
      <c r="C124" s="74"/>
      <c r="D124" s="235" t="s">
        <v>234</v>
      </c>
      <c r="E124" s="74"/>
      <c r="F124" s="259" t="s">
        <v>321</v>
      </c>
      <c r="G124" s="74"/>
      <c r="H124" s="74"/>
      <c r="I124" s="191"/>
      <c r="J124" s="74"/>
      <c r="K124" s="74"/>
      <c r="L124" s="72"/>
      <c r="M124" s="260"/>
      <c r="N124" s="47"/>
      <c r="O124" s="47"/>
      <c r="P124" s="47"/>
      <c r="Q124" s="47"/>
      <c r="R124" s="47"/>
      <c r="S124" s="47"/>
      <c r="T124" s="95"/>
      <c r="AT124" s="24" t="s">
        <v>234</v>
      </c>
      <c r="AU124" s="24" t="s">
        <v>83</v>
      </c>
    </row>
    <row r="125" s="11" customFormat="1">
      <c r="B125" s="233"/>
      <c r="C125" s="234"/>
      <c r="D125" s="235" t="s">
        <v>173</v>
      </c>
      <c r="E125" s="236" t="s">
        <v>22</v>
      </c>
      <c r="F125" s="237" t="s">
        <v>671</v>
      </c>
      <c r="G125" s="234"/>
      <c r="H125" s="238">
        <v>8.4000000000000004</v>
      </c>
      <c r="I125" s="239"/>
      <c r="J125" s="234"/>
      <c r="K125" s="234"/>
      <c r="L125" s="240"/>
      <c r="M125" s="241"/>
      <c r="N125" s="242"/>
      <c r="O125" s="242"/>
      <c r="P125" s="242"/>
      <c r="Q125" s="242"/>
      <c r="R125" s="242"/>
      <c r="S125" s="242"/>
      <c r="T125" s="243"/>
      <c r="AT125" s="244" t="s">
        <v>173</v>
      </c>
      <c r="AU125" s="244" t="s">
        <v>83</v>
      </c>
      <c r="AV125" s="11" t="s">
        <v>83</v>
      </c>
      <c r="AW125" s="11" t="s">
        <v>37</v>
      </c>
      <c r="AX125" s="11" t="s">
        <v>24</v>
      </c>
      <c r="AY125" s="244" t="s">
        <v>163</v>
      </c>
    </row>
    <row r="126" s="1" customFormat="1" ht="16.5" customHeight="1">
      <c r="B126" s="46"/>
      <c r="C126" s="221" t="s">
        <v>291</v>
      </c>
      <c r="D126" s="221" t="s">
        <v>166</v>
      </c>
      <c r="E126" s="222" t="s">
        <v>325</v>
      </c>
      <c r="F126" s="223" t="s">
        <v>326</v>
      </c>
      <c r="G126" s="224" t="s">
        <v>327</v>
      </c>
      <c r="H126" s="225">
        <v>15.119999999999999</v>
      </c>
      <c r="I126" s="226"/>
      <c r="J126" s="227">
        <f>ROUND(I126*H126,2)</f>
        <v>0</v>
      </c>
      <c r="K126" s="223" t="s">
        <v>232</v>
      </c>
      <c r="L126" s="72"/>
      <c r="M126" s="228" t="s">
        <v>22</v>
      </c>
      <c r="N126" s="229" t="s">
        <v>45</v>
      </c>
      <c r="O126" s="47"/>
      <c r="P126" s="230">
        <f>O126*H126</f>
        <v>0</v>
      </c>
      <c r="Q126" s="230">
        <v>0</v>
      </c>
      <c r="R126" s="230">
        <f>Q126*H126</f>
        <v>0</v>
      </c>
      <c r="S126" s="230">
        <v>0</v>
      </c>
      <c r="T126" s="231">
        <f>S126*H126</f>
        <v>0</v>
      </c>
      <c r="AR126" s="24" t="s">
        <v>183</v>
      </c>
      <c r="AT126" s="24" t="s">
        <v>166</v>
      </c>
      <c r="AU126" s="24" t="s">
        <v>83</v>
      </c>
      <c r="AY126" s="24" t="s">
        <v>163</v>
      </c>
      <c r="BE126" s="232">
        <f>IF(N126="základní",J126,0)</f>
        <v>0</v>
      </c>
      <c r="BF126" s="232">
        <f>IF(N126="snížená",J126,0)</f>
        <v>0</v>
      </c>
      <c r="BG126" s="232">
        <f>IF(N126="zákl. přenesená",J126,0)</f>
        <v>0</v>
      </c>
      <c r="BH126" s="232">
        <f>IF(N126="sníž. přenesená",J126,0)</f>
        <v>0</v>
      </c>
      <c r="BI126" s="232">
        <f>IF(N126="nulová",J126,0)</f>
        <v>0</v>
      </c>
      <c r="BJ126" s="24" t="s">
        <v>24</v>
      </c>
      <c r="BK126" s="232">
        <f>ROUND(I126*H126,2)</f>
        <v>0</v>
      </c>
      <c r="BL126" s="24" t="s">
        <v>183</v>
      </c>
      <c r="BM126" s="24" t="s">
        <v>683</v>
      </c>
    </row>
    <row r="127" s="1" customFormat="1">
      <c r="B127" s="46"/>
      <c r="C127" s="74"/>
      <c r="D127" s="235" t="s">
        <v>234</v>
      </c>
      <c r="E127" s="74"/>
      <c r="F127" s="259" t="s">
        <v>321</v>
      </c>
      <c r="G127" s="74"/>
      <c r="H127" s="74"/>
      <c r="I127" s="191"/>
      <c r="J127" s="74"/>
      <c r="K127" s="74"/>
      <c r="L127" s="72"/>
      <c r="M127" s="260"/>
      <c r="N127" s="47"/>
      <c r="O127" s="47"/>
      <c r="P127" s="47"/>
      <c r="Q127" s="47"/>
      <c r="R127" s="47"/>
      <c r="S127" s="47"/>
      <c r="T127" s="95"/>
      <c r="AT127" s="24" t="s">
        <v>234</v>
      </c>
      <c r="AU127" s="24" t="s">
        <v>83</v>
      </c>
    </row>
    <row r="128" s="11" customFormat="1">
      <c r="B128" s="233"/>
      <c r="C128" s="234"/>
      <c r="D128" s="235" t="s">
        <v>173</v>
      </c>
      <c r="E128" s="236" t="s">
        <v>22</v>
      </c>
      <c r="F128" s="237" t="s">
        <v>671</v>
      </c>
      <c r="G128" s="234"/>
      <c r="H128" s="238">
        <v>8.4000000000000004</v>
      </c>
      <c r="I128" s="239"/>
      <c r="J128" s="234"/>
      <c r="K128" s="234"/>
      <c r="L128" s="240"/>
      <c r="M128" s="241"/>
      <c r="N128" s="242"/>
      <c r="O128" s="242"/>
      <c r="P128" s="242"/>
      <c r="Q128" s="242"/>
      <c r="R128" s="242"/>
      <c r="S128" s="242"/>
      <c r="T128" s="243"/>
      <c r="AT128" s="244" t="s">
        <v>173</v>
      </c>
      <c r="AU128" s="244" t="s">
        <v>83</v>
      </c>
      <c r="AV128" s="11" t="s">
        <v>83</v>
      </c>
      <c r="AW128" s="11" t="s">
        <v>37</v>
      </c>
      <c r="AX128" s="11" t="s">
        <v>24</v>
      </c>
      <c r="AY128" s="244" t="s">
        <v>163</v>
      </c>
    </row>
    <row r="129" s="11" customFormat="1">
      <c r="B129" s="233"/>
      <c r="C129" s="234"/>
      <c r="D129" s="235" t="s">
        <v>173</v>
      </c>
      <c r="E129" s="234"/>
      <c r="F129" s="237" t="s">
        <v>684</v>
      </c>
      <c r="G129" s="234"/>
      <c r="H129" s="238">
        <v>15.119999999999999</v>
      </c>
      <c r="I129" s="239"/>
      <c r="J129" s="234"/>
      <c r="K129" s="234"/>
      <c r="L129" s="240"/>
      <c r="M129" s="241"/>
      <c r="N129" s="242"/>
      <c r="O129" s="242"/>
      <c r="P129" s="242"/>
      <c r="Q129" s="242"/>
      <c r="R129" s="242"/>
      <c r="S129" s="242"/>
      <c r="T129" s="243"/>
      <c r="AT129" s="244" t="s">
        <v>173</v>
      </c>
      <c r="AU129" s="244" t="s">
        <v>83</v>
      </c>
      <c r="AV129" s="11" t="s">
        <v>83</v>
      </c>
      <c r="AW129" s="11" t="s">
        <v>6</v>
      </c>
      <c r="AX129" s="11" t="s">
        <v>24</v>
      </c>
      <c r="AY129" s="244" t="s">
        <v>163</v>
      </c>
    </row>
    <row r="130" s="1" customFormat="1" ht="25.5" customHeight="1">
      <c r="B130" s="46"/>
      <c r="C130" s="221" t="s">
        <v>294</v>
      </c>
      <c r="D130" s="221" t="s">
        <v>166</v>
      </c>
      <c r="E130" s="222" t="s">
        <v>685</v>
      </c>
      <c r="F130" s="223" t="s">
        <v>686</v>
      </c>
      <c r="G130" s="224" t="s">
        <v>231</v>
      </c>
      <c r="H130" s="225">
        <v>62</v>
      </c>
      <c r="I130" s="226"/>
      <c r="J130" s="227">
        <f>ROUND(I130*H130,2)</f>
        <v>0</v>
      </c>
      <c r="K130" s="223" t="s">
        <v>232</v>
      </c>
      <c r="L130" s="72"/>
      <c r="M130" s="228" t="s">
        <v>22</v>
      </c>
      <c r="N130" s="229" t="s">
        <v>45</v>
      </c>
      <c r="O130" s="47"/>
      <c r="P130" s="230">
        <f>O130*H130</f>
        <v>0</v>
      </c>
      <c r="Q130" s="230">
        <v>0</v>
      </c>
      <c r="R130" s="230">
        <f>Q130*H130</f>
        <v>0</v>
      </c>
      <c r="S130" s="230">
        <v>0</v>
      </c>
      <c r="T130" s="231">
        <f>S130*H130</f>
        <v>0</v>
      </c>
      <c r="AR130" s="24" t="s">
        <v>183</v>
      </c>
      <c r="AT130" s="24" t="s">
        <v>166</v>
      </c>
      <c r="AU130" s="24" t="s">
        <v>83</v>
      </c>
      <c r="AY130" s="24" t="s">
        <v>163</v>
      </c>
      <c r="BE130" s="232">
        <f>IF(N130="základní",J130,0)</f>
        <v>0</v>
      </c>
      <c r="BF130" s="232">
        <f>IF(N130="snížená",J130,0)</f>
        <v>0</v>
      </c>
      <c r="BG130" s="232">
        <f>IF(N130="zákl. přenesená",J130,0)</f>
        <v>0</v>
      </c>
      <c r="BH130" s="232">
        <f>IF(N130="sníž. přenesená",J130,0)</f>
        <v>0</v>
      </c>
      <c r="BI130" s="232">
        <f>IF(N130="nulová",J130,0)</f>
        <v>0</v>
      </c>
      <c r="BJ130" s="24" t="s">
        <v>24</v>
      </c>
      <c r="BK130" s="232">
        <f>ROUND(I130*H130,2)</f>
        <v>0</v>
      </c>
      <c r="BL130" s="24" t="s">
        <v>183</v>
      </c>
      <c r="BM130" s="24" t="s">
        <v>687</v>
      </c>
    </row>
    <row r="131" s="1" customFormat="1">
      <c r="B131" s="46"/>
      <c r="C131" s="74"/>
      <c r="D131" s="235" t="s">
        <v>234</v>
      </c>
      <c r="E131" s="74"/>
      <c r="F131" s="259" t="s">
        <v>688</v>
      </c>
      <c r="G131" s="74"/>
      <c r="H131" s="74"/>
      <c r="I131" s="191"/>
      <c r="J131" s="74"/>
      <c r="K131" s="74"/>
      <c r="L131" s="72"/>
      <c r="M131" s="260"/>
      <c r="N131" s="47"/>
      <c r="O131" s="47"/>
      <c r="P131" s="47"/>
      <c r="Q131" s="47"/>
      <c r="R131" s="47"/>
      <c r="S131" s="47"/>
      <c r="T131" s="95"/>
      <c r="AT131" s="24" t="s">
        <v>234</v>
      </c>
      <c r="AU131" s="24" t="s">
        <v>83</v>
      </c>
    </row>
    <row r="132" s="1" customFormat="1" ht="25.5" customHeight="1">
      <c r="B132" s="46"/>
      <c r="C132" s="221" t="s">
        <v>10</v>
      </c>
      <c r="D132" s="221" t="s">
        <v>166</v>
      </c>
      <c r="E132" s="222" t="s">
        <v>689</v>
      </c>
      <c r="F132" s="223" t="s">
        <v>690</v>
      </c>
      <c r="G132" s="224" t="s">
        <v>231</v>
      </c>
      <c r="H132" s="225">
        <v>120</v>
      </c>
      <c r="I132" s="226"/>
      <c r="J132" s="227">
        <f>ROUND(I132*H132,2)</f>
        <v>0</v>
      </c>
      <c r="K132" s="223" t="s">
        <v>232</v>
      </c>
      <c r="L132" s="72"/>
      <c r="M132" s="228" t="s">
        <v>22</v>
      </c>
      <c r="N132" s="229" t="s">
        <v>45</v>
      </c>
      <c r="O132" s="47"/>
      <c r="P132" s="230">
        <f>O132*H132</f>
        <v>0</v>
      </c>
      <c r="Q132" s="230">
        <v>0</v>
      </c>
      <c r="R132" s="230">
        <f>Q132*H132</f>
        <v>0</v>
      </c>
      <c r="S132" s="230">
        <v>0</v>
      </c>
      <c r="T132" s="231">
        <f>S132*H132</f>
        <v>0</v>
      </c>
      <c r="AR132" s="24" t="s">
        <v>183</v>
      </c>
      <c r="AT132" s="24" t="s">
        <v>166</v>
      </c>
      <c r="AU132" s="24" t="s">
        <v>83</v>
      </c>
      <c r="AY132" s="24" t="s">
        <v>163</v>
      </c>
      <c r="BE132" s="232">
        <f>IF(N132="základní",J132,0)</f>
        <v>0</v>
      </c>
      <c r="BF132" s="232">
        <f>IF(N132="snížená",J132,0)</f>
        <v>0</v>
      </c>
      <c r="BG132" s="232">
        <f>IF(N132="zákl. přenesená",J132,0)</f>
        <v>0</v>
      </c>
      <c r="BH132" s="232">
        <f>IF(N132="sníž. přenesená",J132,0)</f>
        <v>0</v>
      </c>
      <c r="BI132" s="232">
        <f>IF(N132="nulová",J132,0)</f>
        <v>0</v>
      </c>
      <c r="BJ132" s="24" t="s">
        <v>24</v>
      </c>
      <c r="BK132" s="232">
        <f>ROUND(I132*H132,2)</f>
        <v>0</v>
      </c>
      <c r="BL132" s="24" t="s">
        <v>183</v>
      </c>
      <c r="BM132" s="24" t="s">
        <v>691</v>
      </c>
    </row>
    <row r="133" s="1" customFormat="1">
      <c r="B133" s="46"/>
      <c r="C133" s="74"/>
      <c r="D133" s="235" t="s">
        <v>234</v>
      </c>
      <c r="E133" s="74"/>
      <c r="F133" s="259" t="s">
        <v>692</v>
      </c>
      <c r="G133" s="74"/>
      <c r="H133" s="74"/>
      <c r="I133" s="191"/>
      <c r="J133" s="74"/>
      <c r="K133" s="74"/>
      <c r="L133" s="72"/>
      <c r="M133" s="260"/>
      <c r="N133" s="47"/>
      <c r="O133" s="47"/>
      <c r="P133" s="47"/>
      <c r="Q133" s="47"/>
      <c r="R133" s="47"/>
      <c r="S133" s="47"/>
      <c r="T133" s="95"/>
      <c r="AT133" s="24" t="s">
        <v>234</v>
      </c>
      <c r="AU133" s="24" t="s">
        <v>83</v>
      </c>
    </row>
    <row r="134" s="12" customFormat="1">
      <c r="B134" s="245"/>
      <c r="C134" s="246"/>
      <c r="D134" s="235" t="s">
        <v>173</v>
      </c>
      <c r="E134" s="247" t="s">
        <v>22</v>
      </c>
      <c r="F134" s="248" t="s">
        <v>693</v>
      </c>
      <c r="G134" s="246"/>
      <c r="H134" s="247" t="s">
        <v>22</v>
      </c>
      <c r="I134" s="249"/>
      <c r="J134" s="246"/>
      <c r="K134" s="246"/>
      <c r="L134" s="250"/>
      <c r="M134" s="251"/>
      <c r="N134" s="252"/>
      <c r="O134" s="252"/>
      <c r="P134" s="252"/>
      <c r="Q134" s="252"/>
      <c r="R134" s="252"/>
      <c r="S134" s="252"/>
      <c r="T134" s="253"/>
      <c r="AT134" s="254" t="s">
        <v>173</v>
      </c>
      <c r="AU134" s="254" t="s">
        <v>83</v>
      </c>
      <c r="AV134" s="12" t="s">
        <v>24</v>
      </c>
      <c r="AW134" s="12" t="s">
        <v>37</v>
      </c>
      <c r="AX134" s="12" t="s">
        <v>74</v>
      </c>
      <c r="AY134" s="254" t="s">
        <v>163</v>
      </c>
    </row>
    <row r="135" s="11" customFormat="1">
      <c r="B135" s="233"/>
      <c r="C135" s="234"/>
      <c r="D135" s="235" t="s">
        <v>173</v>
      </c>
      <c r="E135" s="236" t="s">
        <v>22</v>
      </c>
      <c r="F135" s="237" t="s">
        <v>694</v>
      </c>
      <c r="G135" s="234"/>
      <c r="H135" s="238">
        <v>62</v>
      </c>
      <c r="I135" s="239"/>
      <c r="J135" s="234"/>
      <c r="K135" s="234"/>
      <c r="L135" s="240"/>
      <c r="M135" s="241"/>
      <c r="N135" s="242"/>
      <c r="O135" s="242"/>
      <c r="P135" s="242"/>
      <c r="Q135" s="242"/>
      <c r="R135" s="242"/>
      <c r="S135" s="242"/>
      <c r="T135" s="243"/>
      <c r="AT135" s="244" t="s">
        <v>173</v>
      </c>
      <c r="AU135" s="244" t="s">
        <v>83</v>
      </c>
      <c r="AV135" s="11" t="s">
        <v>83</v>
      </c>
      <c r="AW135" s="11" t="s">
        <v>37</v>
      </c>
      <c r="AX135" s="11" t="s">
        <v>74</v>
      </c>
      <c r="AY135" s="244" t="s">
        <v>163</v>
      </c>
    </row>
    <row r="136" s="12" customFormat="1">
      <c r="B136" s="245"/>
      <c r="C136" s="246"/>
      <c r="D136" s="235" t="s">
        <v>173</v>
      </c>
      <c r="E136" s="247" t="s">
        <v>22</v>
      </c>
      <c r="F136" s="248" t="s">
        <v>695</v>
      </c>
      <c r="G136" s="246"/>
      <c r="H136" s="247" t="s">
        <v>22</v>
      </c>
      <c r="I136" s="249"/>
      <c r="J136" s="246"/>
      <c r="K136" s="246"/>
      <c r="L136" s="250"/>
      <c r="M136" s="251"/>
      <c r="N136" s="252"/>
      <c r="O136" s="252"/>
      <c r="P136" s="252"/>
      <c r="Q136" s="252"/>
      <c r="R136" s="252"/>
      <c r="S136" s="252"/>
      <c r="T136" s="253"/>
      <c r="AT136" s="254" t="s">
        <v>173</v>
      </c>
      <c r="AU136" s="254" t="s">
        <v>83</v>
      </c>
      <c r="AV136" s="12" t="s">
        <v>24</v>
      </c>
      <c r="AW136" s="12" t="s">
        <v>37</v>
      </c>
      <c r="AX136" s="12" t="s">
        <v>74</v>
      </c>
      <c r="AY136" s="254" t="s">
        <v>163</v>
      </c>
    </row>
    <row r="137" s="11" customFormat="1">
      <c r="B137" s="233"/>
      <c r="C137" s="234"/>
      <c r="D137" s="235" t="s">
        <v>173</v>
      </c>
      <c r="E137" s="236" t="s">
        <v>22</v>
      </c>
      <c r="F137" s="237" t="s">
        <v>696</v>
      </c>
      <c r="G137" s="234"/>
      <c r="H137" s="238">
        <v>58</v>
      </c>
      <c r="I137" s="239"/>
      <c r="J137" s="234"/>
      <c r="K137" s="234"/>
      <c r="L137" s="240"/>
      <c r="M137" s="241"/>
      <c r="N137" s="242"/>
      <c r="O137" s="242"/>
      <c r="P137" s="242"/>
      <c r="Q137" s="242"/>
      <c r="R137" s="242"/>
      <c r="S137" s="242"/>
      <c r="T137" s="243"/>
      <c r="AT137" s="244" t="s">
        <v>173</v>
      </c>
      <c r="AU137" s="244" t="s">
        <v>83</v>
      </c>
      <c r="AV137" s="11" t="s">
        <v>83</v>
      </c>
      <c r="AW137" s="11" t="s">
        <v>37</v>
      </c>
      <c r="AX137" s="11" t="s">
        <v>74</v>
      </c>
      <c r="AY137" s="244" t="s">
        <v>163</v>
      </c>
    </row>
    <row r="138" s="13" customFormat="1">
      <c r="B138" s="261"/>
      <c r="C138" s="262"/>
      <c r="D138" s="235" t="s">
        <v>173</v>
      </c>
      <c r="E138" s="263" t="s">
        <v>22</v>
      </c>
      <c r="F138" s="264" t="s">
        <v>266</v>
      </c>
      <c r="G138" s="262"/>
      <c r="H138" s="265">
        <v>120</v>
      </c>
      <c r="I138" s="266"/>
      <c r="J138" s="262"/>
      <c r="K138" s="262"/>
      <c r="L138" s="267"/>
      <c r="M138" s="268"/>
      <c r="N138" s="269"/>
      <c r="O138" s="269"/>
      <c r="P138" s="269"/>
      <c r="Q138" s="269"/>
      <c r="R138" s="269"/>
      <c r="S138" s="269"/>
      <c r="T138" s="270"/>
      <c r="AT138" s="271" t="s">
        <v>173</v>
      </c>
      <c r="AU138" s="271" t="s">
        <v>83</v>
      </c>
      <c r="AV138" s="13" t="s">
        <v>183</v>
      </c>
      <c r="AW138" s="13" t="s">
        <v>37</v>
      </c>
      <c r="AX138" s="13" t="s">
        <v>24</v>
      </c>
      <c r="AY138" s="271" t="s">
        <v>163</v>
      </c>
    </row>
    <row r="139" s="1" customFormat="1" ht="16.5" customHeight="1">
      <c r="B139" s="46"/>
      <c r="C139" s="272" t="s">
        <v>306</v>
      </c>
      <c r="D139" s="272" t="s">
        <v>344</v>
      </c>
      <c r="E139" s="273" t="s">
        <v>697</v>
      </c>
      <c r="F139" s="274" t="s">
        <v>698</v>
      </c>
      <c r="G139" s="275" t="s">
        <v>699</v>
      </c>
      <c r="H139" s="276">
        <v>3</v>
      </c>
      <c r="I139" s="277"/>
      <c r="J139" s="278">
        <f>ROUND(I139*H139,2)</f>
        <v>0</v>
      </c>
      <c r="K139" s="274" t="s">
        <v>232</v>
      </c>
      <c r="L139" s="279"/>
      <c r="M139" s="280" t="s">
        <v>22</v>
      </c>
      <c r="N139" s="281" t="s">
        <v>45</v>
      </c>
      <c r="O139" s="47"/>
      <c r="P139" s="230">
        <f>O139*H139</f>
        <v>0</v>
      </c>
      <c r="Q139" s="230">
        <v>0.001</v>
      </c>
      <c r="R139" s="230">
        <f>Q139*H139</f>
        <v>0.0030000000000000001</v>
      </c>
      <c r="S139" s="230">
        <v>0</v>
      </c>
      <c r="T139" s="231">
        <f>S139*H139</f>
        <v>0</v>
      </c>
      <c r="AR139" s="24" t="s">
        <v>204</v>
      </c>
      <c r="AT139" s="24" t="s">
        <v>344</v>
      </c>
      <c r="AU139" s="24" t="s">
        <v>83</v>
      </c>
      <c r="AY139" s="24" t="s">
        <v>163</v>
      </c>
      <c r="BE139" s="232">
        <f>IF(N139="základní",J139,0)</f>
        <v>0</v>
      </c>
      <c r="BF139" s="232">
        <f>IF(N139="snížená",J139,0)</f>
        <v>0</v>
      </c>
      <c r="BG139" s="232">
        <f>IF(N139="zákl. přenesená",J139,0)</f>
        <v>0</v>
      </c>
      <c r="BH139" s="232">
        <f>IF(N139="sníž. přenesená",J139,0)</f>
        <v>0</v>
      </c>
      <c r="BI139" s="232">
        <f>IF(N139="nulová",J139,0)</f>
        <v>0</v>
      </c>
      <c r="BJ139" s="24" t="s">
        <v>24</v>
      </c>
      <c r="BK139" s="232">
        <f>ROUND(I139*H139,2)</f>
        <v>0</v>
      </c>
      <c r="BL139" s="24" t="s">
        <v>183</v>
      </c>
      <c r="BM139" s="24" t="s">
        <v>700</v>
      </c>
    </row>
    <row r="140" s="12" customFormat="1">
      <c r="B140" s="245"/>
      <c r="C140" s="246"/>
      <c r="D140" s="235" t="s">
        <v>173</v>
      </c>
      <c r="E140" s="247" t="s">
        <v>22</v>
      </c>
      <c r="F140" s="248" t="s">
        <v>693</v>
      </c>
      <c r="G140" s="246"/>
      <c r="H140" s="247" t="s">
        <v>22</v>
      </c>
      <c r="I140" s="249"/>
      <c r="J140" s="246"/>
      <c r="K140" s="246"/>
      <c r="L140" s="250"/>
      <c r="M140" s="251"/>
      <c r="N140" s="252"/>
      <c r="O140" s="252"/>
      <c r="P140" s="252"/>
      <c r="Q140" s="252"/>
      <c r="R140" s="252"/>
      <c r="S140" s="252"/>
      <c r="T140" s="253"/>
      <c r="AT140" s="254" t="s">
        <v>173</v>
      </c>
      <c r="AU140" s="254" t="s">
        <v>83</v>
      </c>
      <c r="AV140" s="12" t="s">
        <v>24</v>
      </c>
      <c r="AW140" s="12" t="s">
        <v>37</v>
      </c>
      <c r="AX140" s="12" t="s">
        <v>74</v>
      </c>
      <c r="AY140" s="254" t="s">
        <v>163</v>
      </c>
    </row>
    <row r="141" s="11" customFormat="1">
      <c r="B141" s="233"/>
      <c r="C141" s="234"/>
      <c r="D141" s="235" t="s">
        <v>173</v>
      </c>
      <c r="E141" s="236" t="s">
        <v>22</v>
      </c>
      <c r="F141" s="237" t="s">
        <v>694</v>
      </c>
      <c r="G141" s="234"/>
      <c r="H141" s="238">
        <v>62</v>
      </c>
      <c r="I141" s="239"/>
      <c r="J141" s="234"/>
      <c r="K141" s="234"/>
      <c r="L141" s="240"/>
      <c r="M141" s="241"/>
      <c r="N141" s="242"/>
      <c r="O141" s="242"/>
      <c r="P141" s="242"/>
      <c r="Q141" s="242"/>
      <c r="R141" s="242"/>
      <c r="S141" s="242"/>
      <c r="T141" s="243"/>
      <c r="AT141" s="244" t="s">
        <v>173</v>
      </c>
      <c r="AU141" s="244" t="s">
        <v>83</v>
      </c>
      <c r="AV141" s="11" t="s">
        <v>83</v>
      </c>
      <c r="AW141" s="11" t="s">
        <v>37</v>
      </c>
      <c r="AX141" s="11" t="s">
        <v>74</v>
      </c>
      <c r="AY141" s="244" t="s">
        <v>163</v>
      </c>
    </row>
    <row r="142" s="12" customFormat="1">
      <c r="B142" s="245"/>
      <c r="C142" s="246"/>
      <c r="D142" s="235" t="s">
        <v>173</v>
      </c>
      <c r="E142" s="247" t="s">
        <v>22</v>
      </c>
      <c r="F142" s="248" t="s">
        <v>695</v>
      </c>
      <c r="G142" s="246"/>
      <c r="H142" s="247" t="s">
        <v>22</v>
      </c>
      <c r="I142" s="249"/>
      <c r="J142" s="246"/>
      <c r="K142" s="246"/>
      <c r="L142" s="250"/>
      <c r="M142" s="251"/>
      <c r="N142" s="252"/>
      <c r="O142" s="252"/>
      <c r="P142" s="252"/>
      <c r="Q142" s="252"/>
      <c r="R142" s="252"/>
      <c r="S142" s="252"/>
      <c r="T142" s="253"/>
      <c r="AT142" s="254" t="s">
        <v>173</v>
      </c>
      <c r="AU142" s="254" t="s">
        <v>83</v>
      </c>
      <c r="AV142" s="12" t="s">
        <v>24</v>
      </c>
      <c r="AW142" s="12" t="s">
        <v>37</v>
      </c>
      <c r="AX142" s="12" t="s">
        <v>74</v>
      </c>
      <c r="AY142" s="254" t="s">
        <v>163</v>
      </c>
    </row>
    <row r="143" s="11" customFormat="1">
      <c r="B143" s="233"/>
      <c r="C143" s="234"/>
      <c r="D143" s="235" t="s">
        <v>173</v>
      </c>
      <c r="E143" s="236" t="s">
        <v>22</v>
      </c>
      <c r="F143" s="237" t="s">
        <v>696</v>
      </c>
      <c r="G143" s="234"/>
      <c r="H143" s="238">
        <v>58</v>
      </c>
      <c r="I143" s="239"/>
      <c r="J143" s="234"/>
      <c r="K143" s="234"/>
      <c r="L143" s="240"/>
      <c r="M143" s="241"/>
      <c r="N143" s="242"/>
      <c r="O143" s="242"/>
      <c r="P143" s="242"/>
      <c r="Q143" s="242"/>
      <c r="R143" s="242"/>
      <c r="S143" s="242"/>
      <c r="T143" s="243"/>
      <c r="AT143" s="244" t="s">
        <v>173</v>
      </c>
      <c r="AU143" s="244" t="s">
        <v>83</v>
      </c>
      <c r="AV143" s="11" t="s">
        <v>83</v>
      </c>
      <c r="AW143" s="11" t="s">
        <v>37</v>
      </c>
      <c r="AX143" s="11" t="s">
        <v>74</v>
      </c>
      <c r="AY143" s="244" t="s">
        <v>163</v>
      </c>
    </row>
    <row r="144" s="13" customFormat="1">
      <c r="B144" s="261"/>
      <c r="C144" s="262"/>
      <c r="D144" s="235" t="s">
        <v>173</v>
      </c>
      <c r="E144" s="263" t="s">
        <v>22</v>
      </c>
      <c r="F144" s="264" t="s">
        <v>266</v>
      </c>
      <c r="G144" s="262"/>
      <c r="H144" s="265">
        <v>120</v>
      </c>
      <c r="I144" s="266"/>
      <c r="J144" s="262"/>
      <c r="K144" s="262"/>
      <c r="L144" s="267"/>
      <c r="M144" s="268"/>
      <c r="N144" s="269"/>
      <c r="O144" s="269"/>
      <c r="P144" s="269"/>
      <c r="Q144" s="269"/>
      <c r="R144" s="269"/>
      <c r="S144" s="269"/>
      <c r="T144" s="270"/>
      <c r="AT144" s="271" t="s">
        <v>173</v>
      </c>
      <c r="AU144" s="271" t="s">
        <v>83</v>
      </c>
      <c r="AV144" s="13" t="s">
        <v>183</v>
      </c>
      <c r="AW144" s="13" t="s">
        <v>37</v>
      </c>
      <c r="AX144" s="13" t="s">
        <v>24</v>
      </c>
      <c r="AY144" s="271" t="s">
        <v>163</v>
      </c>
    </row>
    <row r="145" s="11" customFormat="1">
      <c r="B145" s="233"/>
      <c r="C145" s="234"/>
      <c r="D145" s="235" t="s">
        <v>173</v>
      </c>
      <c r="E145" s="234"/>
      <c r="F145" s="237" t="s">
        <v>701</v>
      </c>
      <c r="G145" s="234"/>
      <c r="H145" s="238">
        <v>3</v>
      </c>
      <c r="I145" s="239"/>
      <c r="J145" s="234"/>
      <c r="K145" s="234"/>
      <c r="L145" s="240"/>
      <c r="M145" s="241"/>
      <c r="N145" s="242"/>
      <c r="O145" s="242"/>
      <c r="P145" s="242"/>
      <c r="Q145" s="242"/>
      <c r="R145" s="242"/>
      <c r="S145" s="242"/>
      <c r="T145" s="243"/>
      <c r="AT145" s="244" t="s">
        <v>173</v>
      </c>
      <c r="AU145" s="244" t="s">
        <v>83</v>
      </c>
      <c r="AV145" s="11" t="s">
        <v>83</v>
      </c>
      <c r="AW145" s="11" t="s">
        <v>6</v>
      </c>
      <c r="AX145" s="11" t="s">
        <v>24</v>
      </c>
      <c r="AY145" s="244" t="s">
        <v>163</v>
      </c>
    </row>
    <row r="146" s="1" customFormat="1" ht="25.5" customHeight="1">
      <c r="B146" s="46"/>
      <c r="C146" s="221" t="s">
        <v>311</v>
      </c>
      <c r="D146" s="221" t="s">
        <v>166</v>
      </c>
      <c r="E146" s="222" t="s">
        <v>702</v>
      </c>
      <c r="F146" s="223" t="s">
        <v>703</v>
      </c>
      <c r="G146" s="224" t="s">
        <v>704</v>
      </c>
      <c r="H146" s="225">
        <v>0.12</v>
      </c>
      <c r="I146" s="226"/>
      <c r="J146" s="227">
        <f>ROUND(I146*H146,2)</f>
        <v>0</v>
      </c>
      <c r="K146" s="223" t="s">
        <v>232</v>
      </c>
      <c r="L146" s="72"/>
      <c r="M146" s="228" t="s">
        <v>22</v>
      </c>
      <c r="N146" s="229" t="s">
        <v>45</v>
      </c>
      <c r="O146" s="47"/>
      <c r="P146" s="230">
        <f>O146*H146</f>
        <v>0</v>
      </c>
      <c r="Q146" s="230">
        <v>0</v>
      </c>
      <c r="R146" s="230">
        <f>Q146*H146</f>
        <v>0</v>
      </c>
      <c r="S146" s="230">
        <v>0</v>
      </c>
      <c r="T146" s="231">
        <f>S146*H146</f>
        <v>0</v>
      </c>
      <c r="AR146" s="24" t="s">
        <v>183</v>
      </c>
      <c r="AT146" s="24" t="s">
        <v>166</v>
      </c>
      <c r="AU146" s="24" t="s">
        <v>83</v>
      </c>
      <c r="AY146" s="24" t="s">
        <v>163</v>
      </c>
      <c r="BE146" s="232">
        <f>IF(N146="základní",J146,0)</f>
        <v>0</v>
      </c>
      <c r="BF146" s="232">
        <f>IF(N146="snížená",J146,0)</f>
        <v>0</v>
      </c>
      <c r="BG146" s="232">
        <f>IF(N146="zákl. přenesená",J146,0)</f>
        <v>0</v>
      </c>
      <c r="BH146" s="232">
        <f>IF(N146="sníž. přenesená",J146,0)</f>
        <v>0</v>
      </c>
      <c r="BI146" s="232">
        <f>IF(N146="nulová",J146,0)</f>
        <v>0</v>
      </c>
      <c r="BJ146" s="24" t="s">
        <v>24</v>
      </c>
      <c r="BK146" s="232">
        <f>ROUND(I146*H146,2)</f>
        <v>0</v>
      </c>
      <c r="BL146" s="24" t="s">
        <v>183</v>
      </c>
      <c r="BM146" s="24" t="s">
        <v>705</v>
      </c>
    </row>
    <row r="147" s="1" customFormat="1">
      <c r="B147" s="46"/>
      <c r="C147" s="74"/>
      <c r="D147" s="235" t="s">
        <v>234</v>
      </c>
      <c r="E147" s="74"/>
      <c r="F147" s="259" t="s">
        <v>706</v>
      </c>
      <c r="G147" s="74"/>
      <c r="H147" s="74"/>
      <c r="I147" s="191"/>
      <c r="J147" s="74"/>
      <c r="K147" s="74"/>
      <c r="L147" s="72"/>
      <c r="M147" s="260"/>
      <c r="N147" s="47"/>
      <c r="O147" s="47"/>
      <c r="P147" s="47"/>
      <c r="Q147" s="47"/>
      <c r="R147" s="47"/>
      <c r="S147" s="47"/>
      <c r="T147" s="95"/>
      <c r="AT147" s="24" t="s">
        <v>234</v>
      </c>
      <c r="AU147" s="24" t="s">
        <v>83</v>
      </c>
    </row>
    <row r="148" s="11" customFormat="1">
      <c r="B148" s="233"/>
      <c r="C148" s="234"/>
      <c r="D148" s="235" t="s">
        <v>173</v>
      </c>
      <c r="E148" s="236" t="s">
        <v>22</v>
      </c>
      <c r="F148" s="237" t="s">
        <v>707</v>
      </c>
      <c r="G148" s="234"/>
      <c r="H148" s="238">
        <v>120</v>
      </c>
      <c r="I148" s="239"/>
      <c r="J148" s="234"/>
      <c r="K148" s="234"/>
      <c r="L148" s="240"/>
      <c r="M148" s="241"/>
      <c r="N148" s="242"/>
      <c r="O148" s="242"/>
      <c r="P148" s="242"/>
      <c r="Q148" s="242"/>
      <c r="R148" s="242"/>
      <c r="S148" s="242"/>
      <c r="T148" s="243"/>
      <c r="AT148" s="244" t="s">
        <v>173</v>
      </c>
      <c r="AU148" s="244" t="s">
        <v>83</v>
      </c>
      <c r="AV148" s="11" t="s">
        <v>83</v>
      </c>
      <c r="AW148" s="11" t="s">
        <v>37</v>
      </c>
      <c r="AX148" s="11" t="s">
        <v>24</v>
      </c>
      <c r="AY148" s="244" t="s">
        <v>163</v>
      </c>
    </row>
    <row r="149" s="11" customFormat="1">
      <c r="B149" s="233"/>
      <c r="C149" s="234"/>
      <c r="D149" s="235" t="s">
        <v>173</v>
      </c>
      <c r="E149" s="234"/>
      <c r="F149" s="237" t="s">
        <v>708</v>
      </c>
      <c r="G149" s="234"/>
      <c r="H149" s="238">
        <v>0.12</v>
      </c>
      <c r="I149" s="239"/>
      <c r="J149" s="234"/>
      <c r="K149" s="234"/>
      <c r="L149" s="240"/>
      <c r="M149" s="241"/>
      <c r="N149" s="242"/>
      <c r="O149" s="242"/>
      <c r="P149" s="242"/>
      <c r="Q149" s="242"/>
      <c r="R149" s="242"/>
      <c r="S149" s="242"/>
      <c r="T149" s="243"/>
      <c r="AT149" s="244" t="s">
        <v>173</v>
      </c>
      <c r="AU149" s="244" t="s">
        <v>83</v>
      </c>
      <c r="AV149" s="11" t="s">
        <v>83</v>
      </c>
      <c r="AW149" s="11" t="s">
        <v>6</v>
      </c>
      <c r="AX149" s="11" t="s">
        <v>24</v>
      </c>
      <c r="AY149" s="244" t="s">
        <v>163</v>
      </c>
    </row>
    <row r="150" s="1" customFormat="1" ht="16.5" customHeight="1">
      <c r="B150" s="46"/>
      <c r="C150" s="272" t="s">
        <v>317</v>
      </c>
      <c r="D150" s="272" t="s">
        <v>344</v>
      </c>
      <c r="E150" s="273" t="s">
        <v>709</v>
      </c>
      <c r="F150" s="274" t="s">
        <v>710</v>
      </c>
      <c r="G150" s="275" t="s">
        <v>711</v>
      </c>
      <c r="H150" s="276">
        <v>0.66000000000000003</v>
      </c>
      <c r="I150" s="277"/>
      <c r="J150" s="278">
        <f>ROUND(I150*H150,2)</f>
        <v>0</v>
      </c>
      <c r="K150" s="274" t="s">
        <v>232</v>
      </c>
      <c r="L150" s="279"/>
      <c r="M150" s="280" t="s">
        <v>22</v>
      </c>
      <c r="N150" s="281" t="s">
        <v>45</v>
      </c>
      <c r="O150" s="47"/>
      <c r="P150" s="230">
        <f>O150*H150</f>
        <v>0</v>
      </c>
      <c r="Q150" s="230">
        <v>0.001</v>
      </c>
      <c r="R150" s="230">
        <f>Q150*H150</f>
        <v>0.00066</v>
      </c>
      <c r="S150" s="230">
        <v>0</v>
      </c>
      <c r="T150" s="231">
        <f>S150*H150</f>
        <v>0</v>
      </c>
      <c r="AR150" s="24" t="s">
        <v>204</v>
      </c>
      <c r="AT150" s="24" t="s">
        <v>344</v>
      </c>
      <c r="AU150" s="24" t="s">
        <v>83</v>
      </c>
      <c r="AY150" s="24" t="s">
        <v>163</v>
      </c>
      <c r="BE150" s="232">
        <f>IF(N150="základní",J150,0)</f>
        <v>0</v>
      </c>
      <c r="BF150" s="232">
        <f>IF(N150="snížená",J150,0)</f>
        <v>0</v>
      </c>
      <c r="BG150" s="232">
        <f>IF(N150="zákl. přenesená",J150,0)</f>
        <v>0</v>
      </c>
      <c r="BH150" s="232">
        <f>IF(N150="sníž. přenesená",J150,0)</f>
        <v>0</v>
      </c>
      <c r="BI150" s="232">
        <f>IF(N150="nulová",J150,0)</f>
        <v>0</v>
      </c>
      <c r="BJ150" s="24" t="s">
        <v>24</v>
      </c>
      <c r="BK150" s="232">
        <f>ROUND(I150*H150,2)</f>
        <v>0</v>
      </c>
      <c r="BL150" s="24" t="s">
        <v>183</v>
      </c>
      <c r="BM150" s="24" t="s">
        <v>712</v>
      </c>
    </row>
    <row r="151" s="11" customFormat="1">
      <c r="B151" s="233"/>
      <c r="C151" s="234"/>
      <c r="D151" s="235" t="s">
        <v>173</v>
      </c>
      <c r="E151" s="236" t="s">
        <v>22</v>
      </c>
      <c r="F151" s="237" t="s">
        <v>713</v>
      </c>
      <c r="G151" s="234"/>
      <c r="H151" s="238">
        <v>0.59999999999999998</v>
      </c>
      <c r="I151" s="239"/>
      <c r="J151" s="234"/>
      <c r="K151" s="234"/>
      <c r="L151" s="240"/>
      <c r="M151" s="241"/>
      <c r="N151" s="242"/>
      <c r="O151" s="242"/>
      <c r="P151" s="242"/>
      <c r="Q151" s="242"/>
      <c r="R151" s="242"/>
      <c r="S151" s="242"/>
      <c r="T151" s="243"/>
      <c r="AT151" s="244" t="s">
        <v>173</v>
      </c>
      <c r="AU151" s="244" t="s">
        <v>83</v>
      </c>
      <c r="AV151" s="11" t="s">
        <v>83</v>
      </c>
      <c r="AW151" s="11" t="s">
        <v>37</v>
      </c>
      <c r="AX151" s="11" t="s">
        <v>24</v>
      </c>
      <c r="AY151" s="244" t="s">
        <v>163</v>
      </c>
    </row>
    <row r="152" s="11" customFormat="1">
      <c r="B152" s="233"/>
      <c r="C152" s="234"/>
      <c r="D152" s="235" t="s">
        <v>173</v>
      </c>
      <c r="E152" s="234"/>
      <c r="F152" s="237" t="s">
        <v>714</v>
      </c>
      <c r="G152" s="234"/>
      <c r="H152" s="238">
        <v>0.66000000000000003</v>
      </c>
      <c r="I152" s="239"/>
      <c r="J152" s="234"/>
      <c r="K152" s="234"/>
      <c r="L152" s="240"/>
      <c r="M152" s="241"/>
      <c r="N152" s="242"/>
      <c r="O152" s="242"/>
      <c r="P152" s="242"/>
      <c r="Q152" s="242"/>
      <c r="R152" s="242"/>
      <c r="S152" s="242"/>
      <c r="T152" s="243"/>
      <c r="AT152" s="244" t="s">
        <v>173</v>
      </c>
      <c r="AU152" s="244" t="s">
        <v>83</v>
      </c>
      <c r="AV152" s="11" t="s">
        <v>83</v>
      </c>
      <c r="AW152" s="11" t="s">
        <v>6</v>
      </c>
      <c r="AX152" s="11" t="s">
        <v>24</v>
      </c>
      <c r="AY152" s="244" t="s">
        <v>163</v>
      </c>
    </row>
    <row r="153" s="1" customFormat="1" ht="16.5" customHeight="1">
      <c r="B153" s="46"/>
      <c r="C153" s="221" t="s">
        <v>324</v>
      </c>
      <c r="D153" s="221" t="s">
        <v>166</v>
      </c>
      <c r="E153" s="222" t="s">
        <v>715</v>
      </c>
      <c r="F153" s="223" t="s">
        <v>716</v>
      </c>
      <c r="G153" s="224" t="s">
        <v>231</v>
      </c>
      <c r="H153" s="225">
        <v>120</v>
      </c>
      <c r="I153" s="226"/>
      <c r="J153" s="227">
        <f>ROUND(I153*H153,2)</f>
        <v>0</v>
      </c>
      <c r="K153" s="223" t="s">
        <v>232</v>
      </c>
      <c r="L153" s="72"/>
      <c r="M153" s="228" t="s">
        <v>22</v>
      </c>
      <c r="N153" s="229" t="s">
        <v>45</v>
      </c>
      <c r="O153" s="47"/>
      <c r="P153" s="230">
        <f>O153*H153</f>
        <v>0</v>
      </c>
      <c r="Q153" s="230">
        <v>0</v>
      </c>
      <c r="R153" s="230">
        <f>Q153*H153</f>
        <v>0</v>
      </c>
      <c r="S153" s="230">
        <v>0</v>
      </c>
      <c r="T153" s="231">
        <f>S153*H153</f>
        <v>0</v>
      </c>
      <c r="AR153" s="24" t="s">
        <v>183</v>
      </c>
      <c r="AT153" s="24" t="s">
        <v>166</v>
      </c>
      <c r="AU153" s="24" t="s">
        <v>83</v>
      </c>
      <c r="AY153" s="24" t="s">
        <v>163</v>
      </c>
      <c r="BE153" s="232">
        <f>IF(N153="základní",J153,0)</f>
        <v>0</v>
      </c>
      <c r="BF153" s="232">
        <f>IF(N153="snížená",J153,0)</f>
        <v>0</v>
      </c>
      <c r="BG153" s="232">
        <f>IF(N153="zákl. přenesená",J153,0)</f>
        <v>0</v>
      </c>
      <c r="BH153" s="232">
        <f>IF(N153="sníž. přenesená",J153,0)</f>
        <v>0</v>
      </c>
      <c r="BI153" s="232">
        <f>IF(N153="nulová",J153,0)</f>
        <v>0</v>
      </c>
      <c r="BJ153" s="24" t="s">
        <v>24</v>
      </c>
      <c r="BK153" s="232">
        <f>ROUND(I153*H153,2)</f>
        <v>0</v>
      </c>
      <c r="BL153" s="24" t="s">
        <v>183</v>
      </c>
      <c r="BM153" s="24" t="s">
        <v>717</v>
      </c>
    </row>
    <row r="154" s="1" customFormat="1">
      <c r="B154" s="46"/>
      <c r="C154" s="74"/>
      <c r="D154" s="235" t="s">
        <v>234</v>
      </c>
      <c r="E154" s="74"/>
      <c r="F154" s="259" t="s">
        <v>718</v>
      </c>
      <c r="G154" s="74"/>
      <c r="H154" s="74"/>
      <c r="I154" s="191"/>
      <c r="J154" s="74"/>
      <c r="K154" s="74"/>
      <c r="L154" s="72"/>
      <c r="M154" s="260"/>
      <c r="N154" s="47"/>
      <c r="O154" s="47"/>
      <c r="P154" s="47"/>
      <c r="Q154" s="47"/>
      <c r="R154" s="47"/>
      <c r="S154" s="47"/>
      <c r="T154" s="95"/>
      <c r="AT154" s="24" t="s">
        <v>234</v>
      </c>
      <c r="AU154" s="24" t="s">
        <v>83</v>
      </c>
    </row>
    <row r="155" s="11" customFormat="1">
      <c r="B155" s="233"/>
      <c r="C155" s="234"/>
      <c r="D155" s="235" t="s">
        <v>173</v>
      </c>
      <c r="E155" s="236" t="s">
        <v>22</v>
      </c>
      <c r="F155" s="237" t="s">
        <v>707</v>
      </c>
      <c r="G155" s="234"/>
      <c r="H155" s="238">
        <v>120</v>
      </c>
      <c r="I155" s="239"/>
      <c r="J155" s="234"/>
      <c r="K155" s="234"/>
      <c r="L155" s="240"/>
      <c r="M155" s="241"/>
      <c r="N155" s="242"/>
      <c r="O155" s="242"/>
      <c r="P155" s="242"/>
      <c r="Q155" s="242"/>
      <c r="R155" s="242"/>
      <c r="S155" s="242"/>
      <c r="T155" s="243"/>
      <c r="AT155" s="244" t="s">
        <v>173</v>
      </c>
      <c r="AU155" s="244" t="s">
        <v>83</v>
      </c>
      <c r="AV155" s="11" t="s">
        <v>83</v>
      </c>
      <c r="AW155" s="11" t="s">
        <v>37</v>
      </c>
      <c r="AX155" s="11" t="s">
        <v>24</v>
      </c>
      <c r="AY155" s="244" t="s">
        <v>163</v>
      </c>
    </row>
    <row r="156" s="1" customFormat="1" ht="16.5" customHeight="1">
      <c r="B156" s="46"/>
      <c r="C156" s="221" t="s">
        <v>330</v>
      </c>
      <c r="D156" s="221" t="s">
        <v>166</v>
      </c>
      <c r="E156" s="222" t="s">
        <v>719</v>
      </c>
      <c r="F156" s="223" t="s">
        <v>720</v>
      </c>
      <c r="G156" s="224" t="s">
        <v>273</v>
      </c>
      <c r="H156" s="225">
        <v>0.71999999999999997</v>
      </c>
      <c r="I156" s="226"/>
      <c r="J156" s="227">
        <f>ROUND(I156*H156,2)</f>
        <v>0</v>
      </c>
      <c r="K156" s="223" t="s">
        <v>232</v>
      </c>
      <c r="L156" s="72"/>
      <c r="M156" s="228" t="s">
        <v>22</v>
      </c>
      <c r="N156" s="229" t="s">
        <v>45</v>
      </c>
      <c r="O156" s="47"/>
      <c r="P156" s="230">
        <f>O156*H156</f>
        <v>0</v>
      </c>
      <c r="Q156" s="230">
        <v>0</v>
      </c>
      <c r="R156" s="230">
        <f>Q156*H156</f>
        <v>0</v>
      </c>
      <c r="S156" s="230">
        <v>0</v>
      </c>
      <c r="T156" s="231">
        <f>S156*H156</f>
        <v>0</v>
      </c>
      <c r="AR156" s="24" t="s">
        <v>183</v>
      </c>
      <c r="AT156" s="24" t="s">
        <v>166</v>
      </c>
      <c r="AU156" s="24" t="s">
        <v>83</v>
      </c>
      <c r="AY156" s="24" t="s">
        <v>163</v>
      </c>
      <c r="BE156" s="232">
        <f>IF(N156="základní",J156,0)</f>
        <v>0</v>
      </c>
      <c r="BF156" s="232">
        <f>IF(N156="snížená",J156,0)</f>
        <v>0</v>
      </c>
      <c r="BG156" s="232">
        <f>IF(N156="zákl. přenesená",J156,0)</f>
        <v>0</v>
      </c>
      <c r="BH156" s="232">
        <f>IF(N156="sníž. přenesená",J156,0)</f>
        <v>0</v>
      </c>
      <c r="BI156" s="232">
        <f>IF(N156="nulová",J156,0)</f>
        <v>0</v>
      </c>
      <c r="BJ156" s="24" t="s">
        <v>24</v>
      </c>
      <c r="BK156" s="232">
        <f>ROUND(I156*H156,2)</f>
        <v>0</v>
      </c>
      <c r="BL156" s="24" t="s">
        <v>183</v>
      </c>
      <c r="BM156" s="24" t="s">
        <v>721</v>
      </c>
    </row>
    <row r="157" s="11" customFormat="1">
      <c r="B157" s="233"/>
      <c r="C157" s="234"/>
      <c r="D157" s="235" t="s">
        <v>173</v>
      </c>
      <c r="E157" s="236" t="s">
        <v>22</v>
      </c>
      <c r="F157" s="237" t="s">
        <v>722</v>
      </c>
      <c r="G157" s="234"/>
      <c r="H157" s="238">
        <v>0.71999999999999997</v>
      </c>
      <c r="I157" s="239"/>
      <c r="J157" s="234"/>
      <c r="K157" s="234"/>
      <c r="L157" s="240"/>
      <c r="M157" s="241"/>
      <c r="N157" s="242"/>
      <c r="O157" s="242"/>
      <c r="P157" s="242"/>
      <c r="Q157" s="242"/>
      <c r="R157" s="242"/>
      <c r="S157" s="242"/>
      <c r="T157" s="243"/>
      <c r="AT157" s="244" t="s">
        <v>173</v>
      </c>
      <c r="AU157" s="244" t="s">
        <v>83</v>
      </c>
      <c r="AV157" s="11" t="s">
        <v>83</v>
      </c>
      <c r="AW157" s="11" t="s">
        <v>37</v>
      </c>
      <c r="AX157" s="11" t="s">
        <v>24</v>
      </c>
      <c r="AY157" s="244" t="s">
        <v>163</v>
      </c>
    </row>
    <row r="158" s="1" customFormat="1" ht="16.5" customHeight="1">
      <c r="B158" s="46"/>
      <c r="C158" s="221" t="s">
        <v>9</v>
      </c>
      <c r="D158" s="221" t="s">
        <v>166</v>
      </c>
      <c r="E158" s="222" t="s">
        <v>723</v>
      </c>
      <c r="F158" s="223" t="s">
        <v>724</v>
      </c>
      <c r="G158" s="224" t="s">
        <v>273</v>
      </c>
      <c r="H158" s="225">
        <v>0.71999999999999997</v>
      </c>
      <c r="I158" s="226"/>
      <c r="J158" s="227">
        <f>ROUND(I158*H158,2)</f>
        <v>0</v>
      </c>
      <c r="K158" s="223" t="s">
        <v>232</v>
      </c>
      <c r="L158" s="72"/>
      <c r="M158" s="228" t="s">
        <v>22</v>
      </c>
      <c r="N158" s="229" t="s">
        <v>45</v>
      </c>
      <c r="O158" s="47"/>
      <c r="P158" s="230">
        <f>O158*H158</f>
        <v>0</v>
      </c>
      <c r="Q158" s="230">
        <v>0</v>
      </c>
      <c r="R158" s="230">
        <f>Q158*H158</f>
        <v>0</v>
      </c>
      <c r="S158" s="230">
        <v>0</v>
      </c>
      <c r="T158" s="231">
        <f>S158*H158</f>
        <v>0</v>
      </c>
      <c r="AR158" s="24" t="s">
        <v>183</v>
      </c>
      <c r="AT158" s="24" t="s">
        <v>166</v>
      </c>
      <c r="AU158" s="24" t="s">
        <v>83</v>
      </c>
      <c r="AY158" s="24" t="s">
        <v>163</v>
      </c>
      <c r="BE158" s="232">
        <f>IF(N158="základní",J158,0)</f>
        <v>0</v>
      </c>
      <c r="BF158" s="232">
        <f>IF(N158="snížená",J158,0)</f>
        <v>0</v>
      </c>
      <c r="BG158" s="232">
        <f>IF(N158="zákl. přenesená",J158,0)</f>
        <v>0</v>
      </c>
      <c r="BH158" s="232">
        <f>IF(N158="sníž. přenesená",J158,0)</f>
        <v>0</v>
      </c>
      <c r="BI158" s="232">
        <f>IF(N158="nulová",J158,0)</f>
        <v>0</v>
      </c>
      <c r="BJ158" s="24" t="s">
        <v>24</v>
      </c>
      <c r="BK158" s="232">
        <f>ROUND(I158*H158,2)</f>
        <v>0</v>
      </c>
      <c r="BL158" s="24" t="s">
        <v>183</v>
      </c>
      <c r="BM158" s="24" t="s">
        <v>725</v>
      </c>
    </row>
    <row r="159" s="1" customFormat="1">
      <c r="B159" s="46"/>
      <c r="C159" s="74"/>
      <c r="D159" s="235" t="s">
        <v>234</v>
      </c>
      <c r="E159" s="74"/>
      <c r="F159" s="259" t="s">
        <v>726</v>
      </c>
      <c r="G159" s="74"/>
      <c r="H159" s="74"/>
      <c r="I159" s="191"/>
      <c r="J159" s="74"/>
      <c r="K159" s="74"/>
      <c r="L159" s="72"/>
      <c r="M159" s="260"/>
      <c r="N159" s="47"/>
      <c r="O159" s="47"/>
      <c r="P159" s="47"/>
      <c r="Q159" s="47"/>
      <c r="R159" s="47"/>
      <c r="S159" s="47"/>
      <c r="T159" s="95"/>
      <c r="AT159" s="24" t="s">
        <v>234</v>
      </c>
      <c r="AU159" s="24" t="s">
        <v>83</v>
      </c>
    </row>
    <row r="160" s="12" customFormat="1">
      <c r="B160" s="245"/>
      <c r="C160" s="246"/>
      <c r="D160" s="235" t="s">
        <v>173</v>
      </c>
      <c r="E160" s="247" t="s">
        <v>22</v>
      </c>
      <c r="F160" s="248" t="s">
        <v>693</v>
      </c>
      <c r="G160" s="246"/>
      <c r="H160" s="247" t="s">
        <v>22</v>
      </c>
      <c r="I160" s="249"/>
      <c r="J160" s="246"/>
      <c r="K160" s="246"/>
      <c r="L160" s="250"/>
      <c r="M160" s="251"/>
      <c r="N160" s="252"/>
      <c r="O160" s="252"/>
      <c r="P160" s="252"/>
      <c r="Q160" s="252"/>
      <c r="R160" s="252"/>
      <c r="S160" s="252"/>
      <c r="T160" s="253"/>
      <c r="AT160" s="254" t="s">
        <v>173</v>
      </c>
      <c r="AU160" s="254" t="s">
        <v>83</v>
      </c>
      <c r="AV160" s="12" t="s">
        <v>24</v>
      </c>
      <c r="AW160" s="12" t="s">
        <v>37</v>
      </c>
      <c r="AX160" s="12" t="s">
        <v>74</v>
      </c>
      <c r="AY160" s="254" t="s">
        <v>163</v>
      </c>
    </row>
    <row r="161" s="11" customFormat="1">
      <c r="B161" s="233"/>
      <c r="C161" s="234"/>
      <c r="D161" s="235" t="s">
        <v>173</v>
      </c>
      <c r="E161" s="236" t="s">
        <v>22</v>
      </c>
      <c r="F161" s="237" t="s">
        <v>727</v>
      </c>
      <c r="G161" s="234"/>
      <c r="H161" s="238">
        <v>0.71999999999999997</v>
      </c>
      <c r="I161" s="239"/>
      <c r="J161" s="234"/>
      <c r="K161" s="234"/>
      <c r="L161" s="240"/>
      <c r="M161" s="241"/>
      <c r="N161" s="242"/>
      <c r="O161" s="242"/>
      <c r="P161" s="242"/>
      <c r="Q161" s="242"/>
      <c r="R161" s="242"/>
      <c r="S161" s="242"/>
      <c r="T161" s="243"/>
      <c r="AT161" s="244" t="s">
        <v>173</v>
      </c>
      <c r="AU161" s="244" t="s">
        <v>83</v>
      </c>
      <c r="AV161" s="11" t="s">
        <v>83</v>
      </c>
      <c r="AW161" s="11" t="s">
        <v>37</v>
      </c>
      <c r="AX161" s="11" t="s">
        <v>24</v>
      </c>
      <c r="AY161" s="244" t="s">
        <v>163</v>
      </c>
    </row>
    <row r="162" s="10" customFormat="1" ht="29.88" customHeight="1">
      <c r="B162" s="205"/>
      <c r="C162" s="206"/>
      <c r="D162" s="207" t="s">
        <v>73</v>
      </c>
      <c r="E162" s="219" t="s">
        <v>162</v>
      </c>
      <c r="F162" s="219" t="s">
        <v>336</v>
      </c>
      <c r="G162" s="206"/>
      <c r="H162" s="206"/>
      <c r="I162" s="209"/>
      <c r="J162" s="220">
        <f>BK162</f>
        <v>0</v>
      </c>
      <c r="K162" s="206"/>
      <c r="L162" s="211"/>
      <c r="M162" s="212"/>
      <c r="N162" s="213"/>
      <c r="O162" s="213"/>
      <c r="P162" s="214">
        <f>SUM(P163:P197)</f>
        <v>0</v>
      </c>
      <c r="Q162" s="213"/>
      <c r="R162" s="214">
        <f>SUM(R163:R197)</f>
        <v>24.687840000000001</v>
      </c>
      <c r="S162" s="213"/>
      <c r="T162" s="215">
        <f>SUM(T163:T197)</f>
        <v>0</v>
      </c>
      <c r="AR162" s="216" t="s">
        <v>24</v>
      </c>
      <c r="AT162" s="217" t="s">
        <v>73</v>
      </c>
      <c r="AU162" s="217" t="s">
        <v>24</v>
      </c>
      <c r="AY162" s="216" t="s">
        <v>163</v>
      </c>
      <c r="BK162" s="218">
        <f>SUM(BK163:BK197)</f>
        <v>0</v>
      </c>
    </row>
    <row r="163" s="1" customFormat="1" ht="38.25" customHeight="1">
      <c r="B163" s="46"/>
      <c r="C163" s="221" t="s">
        <v>343</v>
      </c>
      <c r="D163" s="221" t="s">
        <v>166</v>
      </c>
      <c r="E163" s="222" t="s">
        <v>728</v>
      </c>
      <c r="F163" s="223" t="s">
        <v>729</v>
      </c>
      <c r="G163" s="224" t="s">
        <v>231</v>
      </c>
      <c r="H163" s="225">
        <v>3552</v>
      </c>
      <c r="I163" s="226"/>
      <c r="J163" s="227">
        <f>ROUND(I163*H163,2)</f>
        <v>0</v>
      </c>
      <c r="K163" s="223" t="s">
        <v>232</v>
      </c>
      <c r="L163" s="72"/>
      <c r="M163" s="228" t="s">
        <v>22</v>
      </c>
      <c r="N163" s="229" t="s">
        <v>45</v>
      </c>
      <c r="O163" s="47"/>
      <c r="P163" s="230">
        <f>O163*H163</f>
        <v>0</v>
      </c>
      <c r="Q163" s="230">
        <v>0</v>
      </c>
      <c r="R163" s="230">
        <f>Q163*H163</f>
        <v>0</v>
      </c>
      <c r="S163" s="230">
        <v>0</v>
      </c>
      <c r="T163" s="231">
        <f>S163*H163</f>
        <v>0</v>
      </c>
      <c r="AR163" s="24" t="s">
        <v>183</v>
      </c>
      <c r="AT163" s="24" t="s">
        <v>166</v>
      </c>
      <c r="AU163" s="24" t="s">
        <v>83</v>
      </c>
      <c r="AY163" s="24" t="s">
        <v>163</v>
      </c>
      <c r="BE163" s="232">
        <f>IF(N163="základní",J163,0)</f>
        <v>0</v>
      </c>
      <c r="BF163" s="232">
        <f>IF(N163="snížená",J163,0)</f>
        <v>0</v>
      </c>
      <c r="BG163" s="232">
        <f>IF(N163="zákl. přenesená",J163,0)</f>
        <v>0</v>
      </c>
      <c r="BH163" s="232">
        <f>IF(N163="sníž. přenesená",J163,0)</f>
        <v>0</v>
      </c>
      <c r="BI163" s="232">
        <f>IF(N163="nulová",J163,0)</f>
        <v>0</v>
      </c>
      <c r="BJ163" s="24" t="s">
        <v>24</v>
      </c>
      <c r="BK163" s="232">
        <f>ROUND(I163*H163,2)</f>
        <v>0</v>
      </c>
      <c r="BL163" s="24" t="s">
        <v>183</v>
      </c>
      <c r="BM163" s="24" t="s">
        <v>369</v>
      </c>
    </row>
    <row r="164" s="1" customFormat="1">
      <c r="B164" s="46"/>
      <c r="C164" s="74"/>
      <c r="D164" s="235" t="s">
        <v>234</v>
      </c>
      <c r="E164" s="74"/>
      <c r="F164" s="259" t="s">
        <v>730</v>
      </c>
      <c r="G164" s="74"/>
      <c r="H164" s="74"/>
      <c r="I164" s="191"/>
      <c r="J164" s="74"/>
      <c r="K164" s="74"/>
      <c r="L164" s="72"/>
      <c r="M164" s="260"/>
      <c r="N164" s="47"/>
      <c r="O164" s="47"/>
      <c r="P164" s="47"/>
      <c r="Q164" s="47"/>
      <c r="R164" s="47"/>
      <c r="S164" s="47"/>
      <c r="T164" s="95"/>
      <c r="AT164" s="24" t="s">
        <v>234</v>
      </c>
      <c r="AU164" s="24" t="s">
        <v>83</v>
      </c>
    </row>
    <row r="165" s="12" customFormat="1">
      <c r="B165" s="245"/>
      <c r="C165" s="246"/>
      <c r="D165" s="235" t="s">
        <v>173</v>
      </c>
      <c r="E165" s="247" t="s">
        <v>22</v>
      </c>
      <c r="F165" s="248" t="s">
        <v>361</v>
      </c>
      <c r="G165" s="246"/>
      <c r="H165" s="247" t="s">
        <v>22</v>
      </c>
      <c r="I165" s="249"/>
      <c r="J165" s="246"/>
      <c r="K165" s="246"/>
      <c r="L165" s="250"/>
      <c r="M165" s="251"/>
      <c r="N165" s="252"/>
      <c r="O165" s="252"/>
      <c r="P165" s="252"/>
      <c r="Q165" s="252"/>
      <c r="R165" s="252"/>
      <c r="S165" s="252"/>
      <c r="T165" s="253"/>
      <c r="AT165" s="254" t="s">
        <v>173</v>
      </c>
      <c r="AU165" s="254" t="s">
        <v>83</v>
      </c>
      <c r="AV165" s="12" t="s">
        <v>24</v>
      </c>
      <c r="AW165" s="12" t="s">
        <v>37</v>
      </c>
      <c r="AX165" s="12" t="s">
        <v>74</v>
      </c>
      <c r="AY165" s="254" t="s">
        <v>163</v>
      </c>
    </row>
    <row r="166" s="11" customFormat="1">
      <c r="B166" s="233"/>
      <c r="C166" s="234"/>
      <c r="D166" s="235" t="s">
        <v>173</v>
      </c>
      <c r="E166" s="236" t="s">
        <v>22</v>
      </c>
      <c r="F166" s="237" t="s">
        <v>731</v>
      </c>
      <c r="G166" s="234"/>
      <c r="H166" s="238">
        <v>3552</v>
      </c>
      <c r="I166" s="239"/>
      <c r="J166" s="234"/>
      <c r="K166" s="234"/>
      <c r="L166" s="240"/>
      <c r="M166" s="241"/>
      <c r="N166" s="242"/>
      <c r="O166" s="242"/>
      <c r="P166" s="242"/>
      <c r="Q166" s="242"/>
      <c r="R166" s="242"/>
      <c r="S166" s="242"/>
      <c r="T166" s="243"/>
      <c r="AT166" s="244" t="s">
        <v>173</v>
      </c>
      <c r="AU166" s="244" t="s">
        <v>83</v>
      </c>
      <c r="AV166" s="11" t="s">
        <v>83</v>
      </c>
      <c r="AW166" s="11" t="s">
        <v>37</v>
      </c>
      <c r="AX166" s="11" t="s">
        <v>24</v>
      </c>
      <c r="AY166" s="244" t="s">
        <v>163</v>
      </c>
    </row>
    <row r="167" s="1" customFormat="1" ht="25.5" customHeight="1">
      <c r="B167" s="46"/>
      <c r="C167" s="221" t="s">
        <v>349</v>
      </c>
      <c r="D167" s="221" t="s">
        <v>166</v>
      </c>
      <c r="E167" s="222" t="s">
        <v>379</v>
      </c>
      <c r="F167" s="223" t="s">
        <v>380</v>
      </c>
      <c r="G167" s="224" t="s">
        <v>231</v>
      </c>
      <c r="H167" s="225">
        <v>71.5</v>
      </c>
      <c r="I167" s="226"/>
      <c r="J167" s="227">
        <f>ROUND(I167*H167,2)</f>
        <v>0</v>
      </c>
      <c r="K167" s="223" t="s">
        <v>232</v>
      </c>
      <c r="L167" s="72"/>
      <c r="M167" s="228" t="s">
        <v>22</v>
      </c>
      <c r="N167" s="229" t="s">
        <v>45</v>
      </c>
      <c r="O167" s="47"/>
      <c r="P167" s="230">
        <f>O167*H167</f>
        <v>0</v>
      </c>
      <c r="Q167" s="230">
        <v>0</v>
      </c>
      <c r="R167" s="230">
        <f>Q167*H167</f>
        <v>0</v>
      </c>
      <c r="S167" s="230">
        <v>0</v>
      </c>
      <c r="T167" s="231">
        <f>S167*H167</f>
        <v>0</v>
      </c>
      <c r="AR167" s="24" t="s">
        <v>183</v>
      </c>
      <c r="AT167" s="24" t="s">
        <v>166</v>
      </c>
      <c r="AU167" s="24" t="s">
        <v>83</v>
      </c>
      <c r="AY167" s="24" t="s">
        <v>163</v>
      </c>
      <c r="BE167" s="232">
        <f>IF(N167="základní",J167,0)</f>
        <v>0</v>
      </c>
      <c r="BF167" s="232">
        <f>IF(N167="snížená",J167,0)</f>
        <v>0</v>
      </c>
      <c r="BG167" s="232">
        <f>IF(N167="zákl. přenesená",J167,0)</f>
        <v>0</v>
      </c>
      <c r="BH167" s="232">
        <f>IF(N167="sníž. přenesená",J167,0)</f>
        <v>0</v>
      </c>
      <c r="BI167" s="232">
        <f>IF(N167="nulová",J167,0)</f>
        <v>0</v>
      </c>
      <c r="BJ167" s="24" t="s">
        <v>24</v>
      </c>
      <c r="BK167" s="232">
        <f>ROUND(I167*H167,2)</f>
        <v>0</v>
      </c>
      <c r="BL167" s="24" t="s">
        <v>183</v>
      </c>
      <c r="BM167" s="24" t="s">
        <v>381</v>
      </c>
    </row>
    <row r="168" s="1" customFormat="1">
      <c r="B168" s="46"/>
      <c r="C168" s="74"/>
      <c r="D168" s="235" t="s">
        <v>234</v>
      </c>
      <c r="E168" s="74"/>
      <c r="F168" s="259" t="s">
        <v>375</v>
      </c>
      <c r="G168" s="74"/>
      <c r="H168" s="74"/>
      <c r="I168" s="191"/>
      <c r="J168" s="74"/>
      <c r="K168" s="74"/>
      <c r="L168" s="72"/>
      <c r="M168" s="260"/>
      <c r="N168" s="47"/>
      <c r="O168" s="47"/>
      <c r="P168" s="47"/>
      <c r="Q168" s="47"/>
      <c r="R168" s="47"/>
      <c r="S168" s="47"/>
      <c r="T168" s="95"/>
      <c r="AT168" s="24" t="s">
        <v>234</v>
      </c>
      <c r="AU168" s="24" t="s">
        <v>83</v>
      </c>
    </row>
    <row r="169" s="11" customFormat="1">
      <c r="B169" s="233"/>
      <c r="C169" s="234"/>
      <c r="D169" s="235" t="s">
        <v>173</v>
      </c>
      <c r="E169" s="236" t="s">
        <v>22</v>
      </c>
      <c r="F169" s="237" t="s">
        <v>732</v>
      </c>
      <c r="G169" s="234"/>
      <c r="H169" s="238">
        <v>65</v>
      </c>
      <c r="I169" s="239"/>
      <c r="J169" s="234"/>
      <c r="K169" s="234"/>
      <c r="L169" s="240"/>
      <c r="M169" s="241"/>
      <c r="N169" s="242"/>
      <c r="O169" s="242"/>
      <c r="P169" s="242"/>
      <c r="Q169" s="242"/>
      <c r="R169" s="242"/>
      <c r="S169" s="242"/>
      <c r="T169" s="243"/>
      <c r="AT169" s="244" t="s">
        <v>173</v>
      </c>
      <c r="AU169" s="244" t="s">
        <v>83</v>
      </c>
      <c r="AV169" s="11" t="s">
        <v>83</v>
      </c>
      <c r="AW169" s="11" t="s">
        <v>37</v>
      </c>
      <c r="AX169" s="11" t="s">
        <v>24</v>
      </c>
      <c r="AY169" s="244" t="s">
        <v>163</v>
      </c>
    </row>
    <row r="170" s="11" customFormat="1">
      <c r="B170" s="233"/>
      <c r="C170" s="234"/>
      <c r="D170" s="235" t="s">
        <v>173</v>
      </c>
      <c r="E170" s="234"/>
      <c r="F170" s="237" t="s">
        <v>733</v>
      </c>
      <c r="G170" s="234"/>
      <c r="H170" s="238">
        <v>71.5</v>
      </c>
      <c r="I170" s="239"/>
      <c r="J170" s="234"/>
      <c r="K170" s="234"/>
      <c r="L170" s="240"/>
      <c r="M170" s="241"/>
      <c r="N170" s="242"/>
      <c r="O170" s="242"/>
      <c r="P170" s="242"/>
      <c r="Q170" s="242"/>
      <c r="R170" s="242"/>
      <c r="S170" s="242"/>
      <c r="T170" s="243"/>
      <c r="AT170" s="244" t="s">
        <v>173</v>
      </c>
      <c r="AU170" s="244" t="s">
        <v>83</v>
      </c>
      <c r="AV170" s="11" t="s">
        <v>83</v>
      </c>
      <c r="AW170" s="11" t="s">
        <v>6</v>
      </c>
      <c r="AX170" s="11" t="s">
        <v>24</v>
      </c>
      <c r="AY170" s="244" t="s">
        <v>163</v>
      </c>
    </row>
    <row r="171" s="1" customFormat="1" ht="25.5" customHeight="1">
      <c r="B171" s="46"/>
      <c r="C171" s="221" t="s">
        <v>356</v>
      </c>
      <c r="D171" s="221" t="s">
        <v>166</v>
      </c>
      <c r="E171" s="222" t="s">
        <v>389</v>
      </c>
      <c r="F171" s="223" t="s">
        <v>390</v>
      </c>
      <c r="G171" s="224" t="s">
        <v>231</v>
      </c>
      <c r="H171" s="225">
        <v>3552</v>
      </c>
      <c r="I171" s="226"/>
      <c r="J171" s="227">
        <f>ROUND(I171*H171,2)</f>
        <v>0</v>
      </c>
      <c r="K171" s="223" t="s">
        <v>232</v>
      </c>
      <c r="L171" s="72"/>
      <c r="M171" s="228" t="s">
        <v>22</v>
      </c>
      <c r="N171" s="229" t="s">
        <v>45</v>
      </c>
      <c r="O171" s="47"/>
      <c r="P171" s="230">
        <f>O171*H171</f>
        <v>0</v>
      </c>
      <c r="Q171" s="230">
        <v>0</v>
      </c>
      <c r="R171" s="230">
        <f>Q171*H171</f>
        <v>0</v>
      </c>
      <c r="S171" s="230">
        <v>0</v>
      </c>
      <c r="T171" s="231">
        <f>S171*H171</f>
        <v>0</v>
      </c>
      <c r="AR171" s="24" t="s">
        <v>183</v>
      </c>
      <c r="AT171" s="24" t="s">
        <v>166</v>
      </c>
      <c r="AU171" s="24" t="s">
        <v>83</v>
      </c>
      <c r="AY171" s="24" t="s">
        <v>163</v>
      </c>
      <c r="BE171" s="232">
        <f>IF(N171="základní",J171,0)</f>
        <v>0</v>
      </c>
      <c r="BF171" s="232">
        <f>IF(N171="snížená",J171,0)</f>
        <v>0</v>
      </c>
      <c r="BG171" s="232">
        <f>IF(N171="zákl. přenesená",J171,0)</f>
        <v>0</v>
      </c>
      <c r="BH171" s="232">
        <f>IF(N171="sníž. přenesená",J171,0)</f>
        <v>0</v>
      </c>
      <c r="BI171" s="232">
        <f>IF(N171="nulová",J171,0)</f>
        <v>0</v>
      </c>
      <c r="BJ171" s="24" t="s">
        <v>24</v>
      </c>
      <c r="BK171" s="232">
        <f>ROUND(I171*H171,2)</f>
        <v>0</v>
      </c>
      <c r="BL171" s="24" t="s">
        <v>183</v>
      </c>
      <c r="BM171" s="24" t="s">
        <v>391</v>
      </c>
    </row>
    <row r="172" s="11" customFormat="1">
      <c r="B172" s="233"/>
      <c r="C172" s="234"/>
      <c r="D172" s="235" t="s">
        <v>173</v>
      </c>
      <c r="E172" s="236" t="s">
        <v>22</v>
      </c>
      <c r="F172" s="237" t="s">
        <v>734</v>
      </c>
      <c r="G172" s="234"/>
      <c r="H172" s="238">
        <v>3552</v>
      </c>
      <c r="I172" s="239"/>
      <c r="J172" s="234"/>
      <c r="K172" s="234"/>
      <c r="L172" s="240"/>
      <c r="M172" s="241"/>
      <c r="N172" s="242"/>
      <c r="O172" s="242"/>
      <c r="P172" s="242"/>
      <c r="Q172" s="242"/>
      <c r="R172" s="242"/>
      <c r="S172" s="242"/>
      <c r="T172" s="243"/>
      <c r="AT172" s="244" t="s">
        <v>173</v>
      </c>
      <c r="AU172" s="244" t="s">
        <v>83</v>
      </c>
      <c r="AV172" s="11" t="s">
        <v>83</v>
      </c>
      <c r="AW172" s="11" t="s">
        <v>37</v>
      </c>
      <c r="AX172" s="11" t="s">
        <v>24</v>
      </c>
      <c r="AY172" s="244" t="s">
        <v>163</v>
      </c>
    </row>
    <row r="173" s="1" customFormat="1" ht="25.5" customHeight="1">
      <c r="B173" s="46"/>
      <c r="C173" s="221" t="s">
        <v>366</v>
      </c>
      <c r="D173" s="221" t="s">
        <v>166</v>
      </c>
      <c r="E173" s="222" t="s">
        <v>395</v>
      </c>
      <c r="F173" s="223" t="s">
        <v>396</v>
      </c>
      <c r="G173" s="224" t="s">
        <v>231</v>
      </c>
      <c r="H173" s="225">
        <v>3552</v>
      </c>
      <c r="I173" s="226"/>
      <c r="J173" s="227">
        <f>ROUND(I173*H173,2)</f>
        <v>0</v>
      </c>
      <c r="K173" s="223" t="s">
        <v>232</v>
      </c>
      <c r="L173" s="72"/>
      <c r="M173" s="228" t="s">
        <v>22</v>
      </c>
      <c r="N173" s="229" t="s">
        <v>45</v>
      </c>
      <c r="O173" s="47"/>
      <c r="P173" s="230">
        <f>O173*H173</f>
        <v>0</v>
      </c>
      <c r="Q173" s="230">
        <v>0</v>
      </c>
      <c r="R173" s="230">
        <f>Q173*H173</f>
        <v>0</v>
      </c>
      <c r="S173" s="230">
        <v>0</v>
      </c>
      <c r="T173" s="231">
        <f>S173*H173</f>
        <v>0</v>
      </c>
      <c r="AR173" s="24" t="s">
        <v>183</v>
      </c>
      <c r="AT173" s="24" t="s">
        <v>166</v>
      </c>
      <c r="AU173" s="24" t="s">
        <v>83</v>
      </c>
      <c r="AY173" s="24" t="s">
        <v>163</v>
      </c>
      <c r="BE173" s="232">
        <f>IF(N173="základní",J173,0)</f>
        <v>0</v>
      </c>
      <c r="BF173" s="232">
        <f>IF(N173="snížená",J173,0)</f>
        <v>0</v>
      </c>
      <c r="BG173" s="232">
        <f>IF(N173="zákl. přenesená",J173,0)</f>
        <v>0</v>
      </c>
      <c r="BH173" s="232">
        <f>IF(N173="sníž. přenesená",J173,0)</f>
        <v>0</v>
      </c>
      <c r="BI173" s="232">
        <f>IF(N173="nulová",J173,0)</f>
        <v>0</v>
      </c>
      <c r="BJ173" s="24" t="s">
        <v>24</v>
      </c>
      <c r="BK173" s="232">
        <f>ROUND(I173*H173,2)</f>
        <v>0</v>
      </c>
      <c r="BL173" s="24" t="s">
        <v>183</v>
      </c>
      <c r="BM173" s="24" t="s">
        <v>397</v>
      </c>
    </row>
    <row r="174" s="12" customFormat="1">
      <c r="B174" s="245"/>
      <c r="C174" s="246"/>
      <c r="D174" s="235" t="s">
        <v>173</v>
      </c>
      <c r="E174" s="247" t="s">
        <v>22</v>
      </c>
      <c r="F174" s="248" t="s">
        <v>398</v>
      </c>
      <c r="G174" s="246"/>
      <c r="H174" s="247" t="s">
        <v>22</v>
      </c>
      <c r="I174" s="249"/>
      <c r="J174" s="246"/>
      <c r="K174" s="246"/>
      <c r="L174" s="250"/>
      <c r="M174" s="251"/>
      <c r="N174" s="252"/>
      <c r="O174" s="252"/>
      <c r="P174" s="252"/>
      <c r="Q174" s="252"/>
      <c r="R174" s="252"/>
      <c r="S174" s="252"/>
      <c r="T174" s="253"/>
      <c r="AT174" s="254" t="s">
        <v>173</v>
      </c>
      <c r="AU174" s="254" t="s">
        <v>83</v>
      </c>
      <c r="AV174" s="12" t="s">
        <v>24</v>
      </c>
      <c r="AW174" s="12" t="s">
        <v>37</v>
      </c>
      <c r="AX174" s="12" t="s">
        <v>74</v>
      </c>
      <c r="AY174" s="254" t="s">
        <v>163</v>
      </c>
    </row>
    <row r="175" s="12" customFormat="1">
      <c r="B175" s="245"/>
      <c r="C175" s="246"/>
      <c r="D175" s="235" t="s">
        <v>173</v>
      </c>
      <c r="E175" s="247" t="s">
        <v>22</v>
      </c>
      <c r="F175" s="248" t="s">
        <v>361</v>
      </c>
      <c r="G175" s="246"/>
      <c r="H175" s="247" t="s">
        <v>22</v>
      </c>
      <c r="I175" s="249"/>
      <c r="J175" s="246"/>
      <c r="K175" s="246"/>
      <c r="L175" s="250"/>
      <c r="M175" s="251"/>
      <c r="N175" s="252"/>
      <c r="O175" s="252"/>
      <c r="P175" s="252"/>
      <c r="Q175" s="252"/>
      <c r="R175" s="252"/>
      <c r="S175" s="252"/>
      <c r="T175" s="253"/>
      <c r="AT175" s="254" t="s">
        <v>173</v>
      </c>
      <c r="AU175" s="254" t="s">
        <v>83</v>
      </c>
      <c r="AV175" s="12" t="s">
        <v>24</v>
      </c>
      <c r="AW175" s="12" t="s">
        <v>37</v>
      </c>
      <c r="AX175" s="12" t="s">
        <v>74</v>
      </c>
      <c r="AY175" s="254" t="s">
        <v>163</v>
      </c>
    </row>
    <row r="176" s="11" customFormat="1">
      <c r="B176" s="233"/>
      <c r="C176" s="234"/>
      <c r="D176" s="235" t="s">
        <v>173</v>
      </c>
      <c r="E176" s="236" t="s">
        <v>22</v>
      </c>
      <c r="F176" s="237" t="s">
        <v>731</v>
      </c>
      <c r="G176" s="234"/>
      <c r="H176" s="238">
        <v>3552</v>
      </c>
      <c r="I176" s="239"/>
      <c r="J176" s="234"/>
      <c r="K176" s="234"/>
      <c r="L176" s="240"/>
      <c r="M176" s="241"/>
      <c r="N176" s="242"/>
      <c r="O176" s="242"/>
      <c r="P176" s="242"/>
      <c r="Q176" s="242"/>
      <c r="R176" s="242"/>
      <c r="S176" s="242"/>
      <c r="T176" s="243"/>
      <c r="AT176" s="244" t="s">
        <v>173</v>
      </c>
      <c r="AU176" s="244" t="s">
        <v>83</v>
      </c>
      <c r="AV176" s="11" t="s">
        <v>83</v>
      </c>
      <c r="AW176" s="11" t="s">
        <v>37</v>
      </c>
      <c r="AX176" s="11" t="s">
        <v>74</v>
      </c>
      <c r="AY176" s="244" t="s">
        <v>163</v>
      </c>
    </row>
    <row r="177" s="13" customFormat="1">
      <c r="B177" s="261"/>
      <c r="C177" s="262"/>
      <c r="D177" s="235" t="s">
        <v>173</v>
      </c>
      <c r="E177" s="263" t="s">
        <v>22</v>
      </c>
      <c r="F177" s="264" t="s">
        <v>266</v>
      </c>
      <c r="G177" s="262"/>
      <c r="H177" s="265">
        <v>3552</v>
      </c>
      <c r="I177" s="266"/>
      <c r="J177" s="262"/>
      <c r="K177" s="262"/>
      <c r="L177" s="267"/>
      <c r="M177" s="268"/>
      <c r="N177" s="269"/>
      <c r="O177" s="269"/>
      <c r="P177" s="269"/>
      <c r="Q177" s="269"/>
      <c r="R177" s="269"/>
      <c r="S177" s="269"/>
      <c r="T177" s="270"/>
      <c r="AT177" s="271" t="s">
        <v>173</v>
      </c>
      <c r="AU177" s="271" t="s">
        <v>83</v>
      </c>
      <c r="AV177" s="13" t="s">
        <v>183</v>
      </c>
      <c r="AW177" s="13" t="s">
        <v>37</v>
      </c>
      <c r="AX177" s="13" t="s">
        <v>24</v>
      </c>
      <c r="AY177" s="271" t="s">
        <v>163</v>
      </c>
    </row>
    <row r="178" s="1" customFormat="1" ht="25.5" customHeight="1">
      <c r="B178" s="46"/>
      <c r="C178" s="221" t="s">
        <v>371</v>
      </c>
      <c r="D178" s="221" t="s">
        <v>166</v>
      </c>
      <c r="E178" s="222" t="s">
        <v>735</v>
      </c>
      <c r="F178" s="223" t="s">
        <v>736</v>
      </c>
      <c r="G178" s="224" t="s">
        <v>231</v>
      </c>
      <c r="H178" s="225">
        <v>3552</v>
      </c>
      <c r="I178" s="226"/>
      <c r="J178" s="227">
        <f>ROUND(I178*H178,2)</f>
        <v>0</v>
      </c>
      <c r="K178" s="223" t="s">
        <v>232</v>
      </c>
      <c r="L178" s="72"/>
      <c r="M178" s="228" t="s">
        <v>22</v>
      </c>
      <c r="N178" s="229" t="s">
        <v>45</v>
      </c>
      <c r="O178" s="47"/>
      <c r="P178" s="230">
        <f>O178*H178</f>
        <v>0</v>
      </c>
      <c r="Q178" s="230">
        <v>0</v>
      </c>
      <c r="R178" s="230">
        <f>Q178*H178</f>
        <v>0</v>
      </c>
      <c r="S178" s="230">
        <v>0</v>
      </c>
      <c r="T178" s="231">
        <f>S178*H178</f>
        <v>0</v>
      </c>
      <c r="AR178" s="24" t="s">
        <v>183</v>
      </c>
      <c r="AT178" s="24" t="s">
        <v>166</v>
      </c>
      <c r="AU178" s="24" t="s">
        <v>83</v>
      </c>
      <c r="AY178" s="24" t="s">
        <v>163</v>
      </c>
      <c r="BE178" s="232">
        <f>IF(N178="základní",J178,0)</f>
        <v>0</v>
      </c>
      <c r="BF178" s="232">
        <f>IF(N178="snížená",J178,0)</f>
        <v>0</v>
      </c>
      <c r="BG178" s="232">
        <f>IF(N178="zákl. přenesená",J178,0)</f>
        <v>0</v>
      </c>
      <c r="BH178" s="232">
        <f>IF(N178="sníž. přenesená",J178,0)</f>
        <v>0</v>
      </c>
      <c r="BI178" s="232">
        <f>IF(N178="nulová",J178,0)</f>
        <v>0</v>
      </c>
      <c r="BJ178" s="24" t="s">
        <v>24</v>
      </c>
      <c r="BK178" s="232">
        <f>ROUND(I178*H178,2)</f>
        <v>0</v>
      </c>
      <c r="BL178" s="24" t="s">
        <v>183</v>
      </c>
      <c r="BM178" s="24" t="s">
        <v>402</v>
      </c>
    </row>
    <row r="179" s="1" customFormat="1">
      <c r="B179" s="46"/>
      <c r="C179" s="74"/>
      <c r="D179" s="235" t="s">
        <v>234</v>
      </c>
      <c r="E179" s="74"/>
      <c r="F179" s="259" t="s">
        <v>403</v>
      </c>
      <c r="G179" s="74"/>
      <c r="H179" s="74"/>
      <c r="I179" s="191"/>
      <c r="J179" s="74"/>
      <c r="K179" s="74"/>
      <c r="L179" s="72"/>
      <c r="M179" s="260"/>
      <c r="N179" s="47"/>
      <c r="O179" s="47"/>
      <c r="P179" s="47"/>
      <c r="Q179" s="47"/>
      <c r="R179" s="47"/>
      <c r="S179" s="47"/>
      <c r="T179" s="95"/>
      <c r="AT179" s="24" t="s">
        <v>234</v>
      </c>
      <c r="AU179" s="24" t="s">
        <v>83</v>
      </c>
    </row>
    <row r="180" s="12" customFormat="1">
      <c r="B180" s="245"/>
      <c r="C180" s="246"/>
      <c r="D180" s="235" t="s">
        <v>173</v>
      </c>
      <c r="E180" s="247" t="s">
        <v>22</v>
      </c>
      <c r="F180" s="248" t="s">
        <v>361</v>
      </c>
      <c r="G180" s="246"/>
      <c r="H180" s="247" t="s">
        <v>22</v>
      </c>
      <c r="I180" s="249"/>
      <c r="J180" s="246"/>
      <c r="K180" s="246"/>
      <c r="L180" s="250"/>
      <c r="M180" s="251"/>
      <c r="N180" s="252"/>
      <c r="O180" s="252"/>
      <c r="P180" s="252"/>
      <c r="Q180" s="252"/>
      <c r="R180" s="252"/>
      <c r="S180" s="252"/>
      <c r="T180" s="253"/>
      <c r="AT180" s="254" t="s">
        <v>173</v>
      </c>
      <c r="AU180" s="254" t="s">
        <v>83</v>
      </c>
      <c r="AV180" s="12" t="s">
        <v>24</v>
      </c>
      <c r="AW180" s="12" t="s">
        <v>37</v>
      </c>
      <c r="AX180" s="12" t="s">
        <v>74</v>
      </c>
      <c r="AY180" s="254" t="s">
        <v>163</v>
      </c>
    </row>
    <row r="181" s="11" customFormat="1">
      <c r="B181" s="233"/>
      <c r="C181" s="234"/>
      <c r="D181" s="235" t="s">
        <v>173</v>
      </c>
      <c r="E181" s="236" t="s">
        <v>22</v>
      </c>
      <c r="F181" s="237" t="s">
        <v>731</v>
      </c>
      <c r="G181" s="234"/>
      <c r="H181" s="238">
        <v>3552</v>
      </c>
      <c r="I181" s="239"/>
      <c r="J181" s="234"/>
      <c r="K181" s="234"/>
      <c r="L181" s="240"/>
      <c r="M181" s="241"/>
      <c r="N181" s="242"/>
      <c r="O181" s="242"/>
      <c r="P181" s="242"/>
      <c r="Q181" s="242"/>
      <c r="R181" s="242"/>
      <c r="S181" s="242"/>
      <c r="T181" s="243"/>
      <c r="AT181" s="244" t="s">
        <v>173</v>
      </c>
      <c r="AU181" s="244" t="s">
        <v>83</v>
      </c>
      <c r="AV181" s="11" t="s">
        <v>83</v>
      </c>
      <c r="AW181" s="11" t="s">
        <v>37</v>
      </c>
      <c r="AX181" s="11" t="s">
        <v>24</v>
      </c>
      <c r="AY181" s="244" t="s">
        <v>163</v>
      </c>
    </row>
    <row r="182" s="1" customFormat="1" ht="51" customHeight="1">
      <c r="B182" s="46"/>
      <c r="C182" s="221" t="s">
        <v>378</v>
      </c>
      <c r="D182" s="221" t="s">
        <v>166</v>
      </c>
      <c r="E182" s="222" t="s">
        <v>737</v>
      </c>
      <c r="F182" s="223" t="s">
        <v>738</v>
      </c>
      <c r="G182" s="224" t="s">
        <v>231</v>
      </c>
      <c r="H182" s="225">
        <v>114</v>
      </c>
      <c r="I182" s="226"/>
      <c r="J182" s="227">
        <f>ROUND(I182*H182,2)</f>
        <v>0</v>
      </c>
      <c r="K182" s="223" t="s">
        <v>232</v>
      </c>
      <c r="L182" s="72"/>
      <c r="M182" s="228" t="s">
        <v>22</v>
      </c>
      <c r="N182" s="229" t="s">
        <v>45</v>
      </c>
      <c r="O182" s="47"/>
      <c r="P182" s="230">
        <f>O182*H182</f>
        <v>0</v>
      </c>
      <c r="Q182" s="230">
        <v>0.084250000000000005</v>
      </c>
      <c r="R182" s="230">
        <f>Q182*H182</f>
        <v>9.6044999999999998</v>
      </c>
      <c r="S182" s="230">
        <v>0</v>
      </c>
      <c r="T182" s="231">
        <f>S182*H182</f>
        <v>0</v>
      </c>
      <c r="AR182" s="24" t="s">
        <v>183</v>
      </c>
      <c r="AT182" s="24" t="s">
        <v>166</v>
      </c>
      <c r="AU182" s="24" t="s">
        <v>83</v>
      </c>
      <c r="AY182" s="24" t="s">
        <v>163</v>
      </c>
      <c r="BE182" s="232">
        <f>IF(N182="základní",J182,0)</f>
        <v>0</v>
      </c>
      <c r="BF182" s="232">
        <f>IF(N182="snížená",J182,0)</f>
        <v>0</v>
      </c>
      <c r="BG182" s="232">
        <f>IF(N182="zákl. přenesená",J182,0)</f>
        <v>0</v>
      </c>
      <c r="BH182" s="232">
        <f>IF(N182="sníž. přenesená",J182,0)</f>
        <v>0</v>
      </c>
      <c r="BI182" s="232">
        <f>IF(N182="nulová",J182,0)</f>
        <v>0</v>
      </c>
      <c r="BJ182" s="24" t="s">
        <v>24</v>
      </c>
      <c r="BK182" s="232">
        <f>ROUND(I182*H182,2)</f>
        <v>0</v>
      </c>
      <c r="BL182" s="24" t="s">
        <v>183</v>
      </c>
      <c r="BM182" s="24" t="s">
        <v>739</v>
      </c>
    </row>
    <row r="183" s="1" customFormat="1">
      <c r="B183" s="46"/>
      <c r="C183" s="74"/>
      <c r="D183" s="235" t="s">
        <v>234</v>
      </c>
      <c r="E183" s="74"/>
      <c r="F183" s="259" t="s">
        <v>419</v>
      </c>
      <c r="G183" s="74"/>
      <c r="H183" s="74"/>
      <c r="I183" s="191"/>
      <c r="J183" s="74"/>
      <c r="K183" s="74"/>
      <c r="L183" s="72"/>
      <c r="M183" s="260"/>
      <c r="N183" s="47"/>
      <c r="O183" s="47"/>
      <c r="P183" s="47"/>
      <c r="Q183" s="47"/>
      <c r="R183" s="47"/>
      <c r="S183" s="47"/>
      <c r="T183" s="95"/>
      <c r="AT183" s="24" t="s">
        <v>234</v>
      </c>
      <c r="AU183" s="24" t="s">
        <v>83</v>
      </c>
    </row>
    <row r="184" s="12" customFormat="1">
      <c r="B184" s="245"/>
      <c r="C184" s="246"/>
      <c r="D184" s="235" t="s">
        <v>173</v>
      </c>
      <c r="E184" s="247" t="s">
        <v>22</v>
      </c>
      <c r="F184" s="248" t="s">
        <v>740</v>
      </c>
      <c r="G184" s="246"/>
      <c r="H184" s="247" t="s">
        <v>22</v>
      </c>
      <c r="I184" s="249"/>
      <c r="J184" s="246"/>
      <c r="K184" s="246"/>
      <c r="L184" s="250"/>
      <c r="M184" s="251"/>
      <c r="N184" s="252"/>
      <c r="O184" s="252"/>
      <c r="P184" s="252"/>
      <c r="Q184" s="252"/>
      <c r="R184" s="252"/>
      <c r="S184" s="252"/>
      <c r="T184" s="253"/>
      <c r="AT184" s="254" t="s">
        <v>173</v>
      </c>
      <c r="AU184" s="254" t="s">
        <v>83</v>
      </c>
      <c r="AV184" s="12" t="s">
        <v>24</v>
      </c>
      <c r="AW184" s="12" t="s">
        <v>37</v>
      </c>
      <c r="AX184" s="12" t="s">
        <v>74</v>
      </c>
      <c r="AY184" s="254" t="s">
        <v>163</v>
      </c>
    </row>
    <row r="185" s="11" customFormat="1">
      <c r="B185" s="233"/>
      <c r="C185" s="234"/>
      <c r="D185" s="235" t="s">
        <v>173</v>
      </c>
      <c r="E185" s="236" t="s">
        <v>22</v>
      </c>
      <c r="F185" s="237" t="s">
        <v>741</v>
      </c>
      <c r="G185" s="234"/>
      <c r="H185" s="238">
        <v>114</v>
      </c>
      <c r="I185" s="239"/>
      <c r="J185" s="234"/>
      <c r="K185" s="234"/>
      <c r="L185" s="240"/>
      <c r="M185" s="241"/>
      <c r="N185" s="242"/>
      <c r="O185" s="242"/>
      <c r="P185" s="242"/>
      <c r="Q185" s="242"/>
      <c r="R185" s="242"/>
      <c r="S185" s="242"/>
      <c r="T185" s="243"/>
      <c r="AT185" s="244" t="s">
        <v>173</v>
      </c>
      <c r="AU185" s="244" t="s">
        <v>83</v>
      </c>
      <c r="AV185" s="11" t="s">
        <v>83</v>
      </c>
      <c r="AW185" s="11" t="s">
        <v>37</v>
      </c>
      <c r="AX185" s="11" t="s">
        <v>24</v>
      </c>
      <c r="AY185" s="244" t="s">
        <v>163</v>
      </c>
    </row>
    <row r="186" s="1" customFormat="1" ht="16.5" customHeight="1">
      <c r="B186" s="46"/>
      <c r="C186" s="272" t="s">
        <v>383</v>
      </c>
      <c r="D186" s="272" t="s">
        <v>344</v>
      </c>
      <c r="E186" s="273" t="s">
        <v>422</v>
      </c>
      <c r="F186" s="274" t="s">
        <v>423</v>
      </c>
      <c r="G186" s="275" t="s">
        <v>231</v>
      </c>
      <c r="H186" s="276">
        <v>74.739999999999995</v>
      </c>
      <c r="I186" s="277"/>
      <c r="J186" s="278">
        <f>ROUND(I186*H186,2)</f>
        <v>0</v>
      </c>
      <c r="K186" s="274" t="s">
        <v>232</v>
      </c>
      <c r="L186" s="279"/>
      <c r="M186" s="280" t="s">
        <v>22</v>
      </c>
      <c r="N186" s="281" t="s">
        <v>45</v>
      </c>
      <c r="O186" s="47"/>
      <c r="P186" s="230">
        <f>O186*H186</f>
        <v>0</v>
      </c>
      <c r="Q186" s="230">
        <v>0.13100000000000001</v>
      </c>
      <c r="R186" s="230">
        <f>Q186*H186</f>
        <v>9.7909399999999991</v>
      </c>
      <c r="S186" s="230">
        <v>0</v>
      </c>
      <c r="T186" s="231">
        <f>S186*H186</f>
        <v>0</v>
      </c>
      <c r="AR186" s="24" t="s">
        <v>204</v>
      </c>
      <c r="AT186" s="24" t="s">
        <v>344</v>
      </c>
      <c r="AU186" s="24" t="s">
        <v>83</v>
      </c>
      <c r="AY186" s="24" t="s">
        <v>163</v>
      </c>
      <c r="BE186" s="232">
        <f>IF(N186="základní",J186,0)</f>
        <v>0</v>
      </c>
      <c r="BF186" s="232">
        <f>IF(N186="snížená",J186,0)</f>
        <v>0</v>
      </c>
      <c r="BG186" s="232">
        <f>IF(N186="zákl. přenesená",J186,0)</f>
        <v>0</v>
      </c>
      <c r="BH186" s="232">
        <f>IF(N186="sníž. přenesená",J186,0)</f>
        <v>0</v>
      </c>
      <c r="BI186" s="232">
        <f>IF(N186="nulová",J186,0)</f>
        <v>0</v>
      </c>
      <c r="BJ186" s="24" t="s">
        <v>24</v>
      </c>
      <c r="BK186" s="232">
        <f>ROUND(I186*H186,2)</f>
        <v>0</v>
      </c>
      <c r="BL186" s="24" t="s">
        <v>183</v>
      </c>
      <c r="BM186" s="24" t="s">
        <v>742</v>
      </c>
    </row>
    <row r="187" s="12" customFormat="1">
      <c r="B187" s="245"/>
      <c r="C187" s="246"/>
      <c r="D187" s="235" t="s">
        <v>173</v>
      </c>
      <c r="E187" s="247" t="s">
        <v>22</v>
      </c>
      <c r="F187" s="248" t="s">
        <v>743</v>
      </c>
      <c r="G187" s="246"/>
      <c r="H187" s="247" t="s">
        <v>22</v>
      </c>
      <c r="I187" s="249"/>
      <c r="J187" s="246"/>
      <c r="K187" s="246"/>
      <c r="L187" s="250"/>
      <c r="M187" s="251"/>
      <c r="N187" s="252"/>
      <c r="O187" s="252"/>
      <c r="P187" s="252"/>
      <c r="Q187" s="252"/>
      <c r="R187" s="252"/>
      <c r="S187" s="252"/>
      <c r="T187" s="253"/>
      <c r="AT187" s="254" t="s">
        <v>173</v>
      </c>
      <c r="AU187" s="254" t="s">
        <v>83</v>
      </c>
      <c r="AV187" s="12" t="s">
        <v>24</v>
      </c>
      <c r="AW187" s="12" t="s">
        <v>37</v>
      </c>
      <c r="AX187" s="12" t="s">
        <v>74</v>
      </c>
      <c r="AY187" s="254" t="s">
        <v>163</v>
      </c>
    </row>
    <row r="188" s="11" customFormat="1">
      <c r="B188" s="233"/>
      <c r="C188" s="234"/>
      <c r="D188" s="235" t="s">
        <v>173</v>
      </c>
      <c r="E188" s="236" t="s">
        <v>22</v>
      </c>
      <c r="F188" s="237" t="s">
        <v>744</v>
      </c>
      <c r="G188" s="234"/>
      <c r="H188" s="238">
        <v>74</v>
      </c>
      <c r="I188" s="239"/>
      <c r="J188" s="234"/>
      <c r="K188" s="234"/>
      <c r="L188" s="240"/>
      <c r="M188" s="241"/>
      <c r="N188" s="242"/>
      <c r="O188" s="242"/>
      <c r="P188" s="242"/>
      <c r="Q188" s="242"/>
      <c r="R188" s="242"/>
      <c r="S188" s="242"/>
      <c r="T188" s="243"/>
      <c r="AT188" s="244" t="s">
        <v>173</v>
      </c>
      <c r="AU188" s="244" t="s">
        <v>83</v>
      </c>
      <c r="AV188" s="11" t="s">
        <v>83</v>
      </c>
      <c r="AW188" s="11" t="s">
        <v>37</v>
      </c>
      <c r="AX188" s="11" t="s">
        <v>24</v>
      </c>
      <c r="AY188" s="244" t="s">
        <v>163</v>
      </c>
    </row>
    <row r="189" s="11" customFormat="1">
      <c r="B189" s="233"/>
      <c r="C189" s="234"/>
      <c r="D189" s="235" t="s">
        <v>173</v>
      </c>
      <c r="E189" s="234"/>
      <c r="F189" s="237" t="s">
        <v>745</v>
      </c>
      <c r="G189" s="234"/>
      <c r="H189" s="238">
        <v>74.739999999999995</v>
      </c>
      <c r="I189" s="239"/>
      <c r="J189" s="234"/>
      <c r="K189" s="234"/>
      <c r="L189" s="240"/>
      <c r="M189" s="241"/>
      <c r="N189" s="242"/>
      <c r="O189" s="242"/>
      <c r="P189" s="242"/>
      <c r="Q189" s="242"/>
      <c r="R189" s="242"/>
      <c r="S189" s="242"/>
      <c r="T189" s="243"/>
      <c r="AT189" s="244" t="s">
        <v>173</v>
      </c>
      <c r="AU189" s="244" t="s">
        <v>83</v>
      </c>
      <c r="AV189" s="11" t="s">
        <v>83</v>
      </c>
      <c r="AW189" s="11" t="s">
        <v>6</v>
      </c>
      <c r="AX189" s="11" t="s">
        <v>24</v>
      </c>
      <c r="AY189" s="244" t="s">
        <v>163</v>
      </c>
    </row>
    <row r="190" s="1" customFormat="1" ht="16.5" customHeight="1">
      <c r="B190" s="46"/>
      <c r="C190" s="272" t="s">
        <v>388</v>
      </c>
      <c r="D190" s="272" t="s">
        <v>344</v>
      </c>
      <c r="E190" s="273" t="s">
        <v>428</v>
      </c>
      <c r="F190" s="274" t="s">
        <v>746</v>
      </c>
      <c r="G190" s="275" t="s">
        <v>231</v>
      </c>
      <c r="H190" s="276">
        <v>40.399999999999999</v>
      </c>
      <c r="I190" s="277"/>
      <c r="J190" s="278">
        <f>ROUND(I190*H190,2)</f>
        <v>0</v>
      </c>
      <c r="K190" s="274" t="s">
        <v>232</v>
      </c>
      <c r="L190" s="279"/>
      <c r="M190" s="280" t="s">
        <v>22</v>
      </c>
      <c r="N190" s="281" t="s">
        <v>45</v>
      </c>
      <c r="O190" s="47"/>
      <c r="P190" s="230">
        <f>O190*H190</f>
        <v>0</v>
      </c>
      <c r="Q190" s="230">
        <v>0.13100000000000001</v>
      </c>
      <c r="R190" s="230">
        <f>Q190*H190</f>
        <v>5.2923999999999998</v>
      </c>
      <c r="S190" s="230">
        <v>0</v>
      </c>
      <c r="T190" s="231">
        <f>S190*H190</f>
        <v>0</v>
      </c>
      <c r="AR190" s="24" t="s">
        <v>204</v>
      </c>
      <c r="AT190" s="24" t="s">
        <v>344</v>
      </c>
      <c r="AU190" s="24" t="s">
        <v>83</v>
      </c>
      <c r="AY190" s="24" t="s">
        <v>163</v>
      </c>
      <c r="BE190" s="232">
        <f>IF(N190="základní",J190,0)</f>
        <v>0</v>
      </c>
      <c r="BF190" s="232">
        <f>IF(N190="snížená",J190,0)</f>
        <v>0</v>
      </c>
      <c r="BG190" s="232">
        <f>IF(N190="zákl. přenesená",J190,0)</f>
        <v>0</v>
      </c>
      <c r="BH190" s="232">
        <f>IF(N190="sníž. přenesená",J190,0)</f>
        <v>0</v>
      </c>
      <c r="BI190" s="232">
        <f>IF(N190="nulová",J190,0)</f>
        <v>0</v>
      </c>
      <c r="BJ190" s="24" t="s">
        <v>24</v>
      </c>
      <c r="BK190" s="232">
        <f>ROUND(I190*H190,2)</f>
        <v>0</v>
      </c>
      <c r="BL190" s="24" t="s">
        <v>183</v>
      </c>
      <c r="BM190" s="24" t="s">
        <v>747</v>
      </c>
    </row>
    <row r="191" s="12" customFormat="1">
      <c r="B191" s="245"/>
      <c r="C191" s="246"/>
      <c r="D191" s="235" t="s">
        <v>173</v>
      </c>
      <c r="E191" s="247" t="s">
        <v>22</v>
      </c>
      <c r="F191" s="248" t="s">
        <v>743</v>
      </c>
      <c r="G191" s="246"/>
      <c r="H191" s="247" t="s">
        <v>22</v>
      </c>
      <c r="I191" s="249"/>
      <c r="J191" s="246"/>
      <c r="K191" s="246"/>
      <c r="L191" s="250"/>
      <c r="M191" s="251"/>
      <c r="N191" s="252"/>
      <c r="O191" s="252"/>
      <c r="P191" s="252"/>
      <c r="Q191" s="252"/>
      <c r="R191" s="252"/>
      <c r="S191" s="252"/>
      <c r="T191" s="253"/>
      <c r="AT191" s="254" t="s">
        <v>173</v>
      </c>
      <c r="AU191" s="254" t="s">
        <v>83</v>
      </c>
      <c r="AV191" s="12" t="s">
        <v>24</v>
      </c>
      <c r="AW191" s="12" t="s">
        <v>37</v>
      </c>
      <c r="AX191" s="12" t="s">
        <v>74</v>
      </c>
      <c r="AY191" s="254" t="s">
        <v>163</v>
      </c>
    </row>
    <row r="192" s="11" customFormat="1">
      <c r="B192" s="233"/>
      <c r="C192" s="234"/>
      <c r="D192" s="235" t="s">
        <v>173</v>
      </c>
      <c r="E192" s="236" t="s">
        <v>22</v>
      </c>
      <c r="F192" s="237" t="s">
        <v>748</v>
      </c>
      <c r="G192" s="234"/>
      <c r="H192" s="238">
        <v>40</v>
      </c>
      <c r="I192" s="239"/>
      <c r="J192" s="234"/>
      <c r="K192" s="234"/>
      <c r="L192" s="240"/>
      <c r="M192" s="241"/>
      <c r="N192" s="242"/>
      <c r="O192" s="242"/>
      <c r="P192" s="242"/>
      <c r="Q192" s="242"/>
      <c r="R192" s="242"/>
      <c r="S192" s="242"/>
      <c r="T192" s="243"/>
      <c r="AT192" s="244" t="s">
        <v>173</v>
      </c>
      <c r="AU192" s="244" t="s">
        <v>83</v>
      </c>
      <c r="AV192" s="11" t="s">
        <v>83</v>
      </c>
      <c r="AW192" s="11" t="s">
        <v>37</v>
      </c>
      <c r="AX192" s="11" t="s">
        <v>24</v>
      </c>
      <c r="AY192" s="244" t="s">
        <v>163</v>
      </c>
    </row>
    <row r="193" s="11" customFormat="1">
      <c r="B193" s="233"/>
      <c r="C193" s="234"/>
      <c r="D193" s="235" t="s">
        <v>173</v>
      </c>
      <c r="E193" s="234"/>
      <c r="F193" s="237" t="s">
        <v>749</v>
      </c>
      <c r="G193" s="234"/>
      <c r="H193" s="238">
        <v>40.399999999999999</v>
      </c>
      <c r="I193" s="239"/>
      <c r="J193" s="234"/>
      <c r="K193" s="234"/>
      <c r="L193" s="240"/>
      <c r="M193" s="241"/>
      <c r="N193" s="242"/>
      <c r="O193" s="242"/>
      <c r="P193" s="242"/>
      <c r="Q193" s="242"/>
      <c r="R193" s="242"/>
      <c r="S193" s="242"/>
      <c r="T193" s="243"/>
      <c r="AT193" s="244" t="s">
        <v>173</v>
      </c>
      <c r="AU193" s="244" t="s">
        <v>83</v>
      </c>
      <c r="AV193" s="11" t="s">
        <v>83</v>
      </c>
      <c r="AW193" s="11" t="s">
        <v>6</v>
      </c>
      <c r="AX193" s="11" t="s">
        <v>24</v>
      </c>
      <c r="AY193" s="244" t="s">
        <v>163</v>
      </c>
    </row>
    <row r="194" s="1" customFormat="1" ht="63.75" customHeight="1">
      <c r="B194" s="46"/>
      <c r="C194" s="221" t="s">
        <v>394</v>
      </c>
      <c r="D194" s="221" t="s">
        <v>166</v>
      </c>
      <c r="E194" s="222" t="s">
        <v>433</v>
      </c>
      <c r="F194" s="223" t="s">
        <v>434</v>
      </c>
      <c r="G194" s="224" t="s">
        <v>231</v>
      </c>
      <c r="H194" s="225">
        <v>114</v>
      </c>
      <c r="I194" s="226"/>
      <c r="J194" s="227">
        <f>ROUND(I194*H194,2)</f>
        <v>0</v>
      </c>
      <c r="K194" s="223" t="s">
        <v>232</v>
      </c>
      <c r="L194" s="72"/>
      <c r="M194" s="228" t="s">
        <v>22</v>
      </c>
      <c r="N194" s="229" t="s">
        <v>45</v>
      </c>
      <c r="O194" s="47"/>
      <c r="P194" s="230">
        <f>O194*H194</f>
        <v>0</v>
      </c>
      <c r="Q194" s="230">
        <v>0</v>
      </c>
      <c r="R194" s="230">
        <f>Q194*H194</f>
        <v>0</v>
      </c>
      <c r="S194" s="230">
        <v>0</v>
      </c>
      <c r="T194" s="231">
        <f>S194*H194</f>
        <v>0</v>
      </c>
      <c r="AR194" s="24" t="s">
        <v>183</v>
      </c>
      <c r="AT194" s="24" t="s">
        <v>166</v>
      </c>
      <c r="AU194" s="24" t="s">
        <v>83</v>
      </c>
      <c r="AY194" s="24" t="s">
        <v>163</v>
      </c>
      <c r="BE194" s="232">
        <f>IF(N194="základní",J194,0)</f>
        <v>0</v>
      </c>
      <c r="BF194" s="232">
        <f>IF(N194="snížená",J194,0)</f>
        <v>0</v>
      </c>
      <c r="BG194" s="232">
        <f>IF(N194="zákl. přenesená",J194,0)</f>
        <v>0</v>
      </c>
      <c r="BH194" s="232">
        <f>IF(N194="sníž. přenesená",J194,0)</f>
        <v>0</v>
      </c>
      <c r="BI194" s="232">
        <f>IF(N194="nulová",J194,0)</f>
        <v>0</v>
      </c>
      <c r="BJ194" s="24" t="s">
        <v>24</v>
      </c>
      <c r="BK194" s="232">
        <f>ROUND(I194*H194,2)</f>
        <v>0</v>
      </c>
      <c r="BL194" s="24" t="s">
        <v>183</v>
      </c>
      <c r="BM194" s="24" t="s">
        <v>750</v>
      </c>
    </row>
    <row r="195" s="1" customFormat="1">
      <c r="B195" s="46"/>
      <c r="C195" s="74"/>
      <c r="D195" s="235" t="s">
        <v>234</v>
      </c>
      <c r="E195" s="74"/>
      <c r="F195" s="259" t="s">
        <v>419</v>
      </c>
      <c r="G195" s="74"/>
      <c r="H195" s="74"/>
      <c r="I195" s="191"/>
      <c r="J195" s="74"/>
      <c r="K195" s="74"/>
      <c r="L195" s="72"/>
      <c r="M195" s="260"/>
      <c r="N195" s="47"/>
      <c r="O195" s="47"/>
      <c r="P195" s="47"/>
      <c r="Q195" s="47"/>
      <c r="R195" s="47"/>
      <c r="S195" s="47"/>
      <c r="T195" s="95"/>
      <c r="AT195" s="24" t="s">
        <v>234</v>
      </c>
      <c r="AU195" s="24" t="s">
        <v>83</v>
      </c>
    </row>
    <row r="196" s="12" customFormat="1">
      <c r="B196" s="245"/>
      <c r="C196" s="246"/>
      <c r="D196" s="235" t="s">
        <v>173</v>
      </c>
      <c r="E196" s="247" t="s">
        <v>22</v>
      </c>
      <c r="F196" s="248" t="s">
        <v>743</v>
      </c>
      <c r="G196" s="246"/>
      <c r="H196" s="247" t="s">
        <v>22</v>
      </c>
      <c r="I196" s="249"/>
      <c r="J196" s="246"/>
      <c r="K196" s="246"/>
      <c r="L196" s="250"/>
      <c r="M196" s="251"/>
      <c r="N196" s="252"/>
      <c r="O196" s="252"/>
      <c r="P196" s="252"/>
      <c r="Q196" s="252"/>
      <c r="R196" s="252"/>
      <c r="S196" s="252"/>
      <c r="T196" s="253"/>
      <c r="AT196" s="254" t="s">
        <v>173</v>
      </c>
      <c r="AU196" s="254" t="s">
        <v>83</v>
      </c>
      <c r="AV196" s="12" t="s">
        <v>24</v>
      </c>
      <c r="AW196" s="12" t="s">
        <v>37</v>
      </c>
      <c r="AX196" s="12" t="s">
        <v>74</v>
      </c>
      <c r="AY196" s="254" t="s">
        <v>163</v>
      </c>
    </row>
    <row r="197" s="11" customFormat="1">
      <c r="B197" s="233"/>
      <c r="C197" s="234"/>
      <c r="D197" s="235" t="s">
        <v>173</v>
      </c>
      <c r="E197" s="236" t="s">
        <v>22</v>
      </c>
      <c r="F197" s="237" t="s">
        <v>751</v>
      </c>
      <c r="G197" s="234"/>
      <c r="H197" s="238">
        <v>114</v>
      </c>
      <c r="I197" s="239"/>
      <c r="J197" s="234"/>
      <c r="K197" s="234"/>
      <c r="L197" s="240"/>
      <c r="M197" s="241"/>
      <c r="N197" s="242"/>
      <c r="O197" s="242"/>
      <c r="P197" s="242"/>
      <c r="Q197" s="242"/>
      <c r="R197" s="242"/>
      <c r="S197" s="242"/>
      <c r="T197" s="243"/>
      <c r="AT197" s="244" t="s">
        <v>173</v>
      </c>
      <c r="AU197" s="244" t="s">
        <v>83</v>
      </c>
      <c r="AV197" s="11" t="s">
        <v>83</v>
      </c>
      <c r="AW197" s="11" t="s">
        <v>37</v>
      </c>
      <c r="AX197" s="11" t="s">
        <v>24</v>
      </c>
      <c r="AY197" s="244" t="s">
        <v>163</v>
      </c>
    </row>
    <row r="198" s="10" customFormat="1" ht="29.88" customHeight="1">
      <c r="B198" s="205"/>
      <c r="C198" s="206"/>
      <c r="D198" s="207" t="s">
        <v>73</v>
      </c>
      <c r="E198" s="219" t="s">
        <v>204</v>
      </c>
      <c r="F198" s="219" t="s">
        <v>436</v>
      </c>
      <c r="G198" s="206"/>
      <c r="H198" s="206"/>
      <c r="I198" s="209"/>
      <c r="J198" s="220">
        <f>BK198</f>
        <v>0</v>
      </c>
      <c r="K198" s="206"/>
      <c r="L198" s="211"/>
      <c r="M198" s="212"/>
      <c r="N198" s="213"/>
      <c r="O198" s="213"/>
      <c r="P198" s="214">
        <f>SUM(P199:P202)</f>
        <v>0</v>
      </c>
      <c r="Q198" s="213"/>
      <c r="R198" s="214">
        <f>SUM(R199:R202)</f>
        <v>2.96</v>
      </c>
      <c r="S198" s="213"/>
      <c r="T198" s="215">
        <f>SUM(T199:T202)</f>
        <v>0</v>
      </c>
      <c r="AR198" s="216" t="s">
        <v>24</v>
      </c>
      <c r="AT198" s="217" t="s">
        <v>73</v>
      </c>
      <c r="AU198" s="217" t="s">
        <v>24</v>
      </c>
      <c r="AY198" s="216" t="s">
        <v>163</v>
      </c>
      <c r="BK198" s="218">
        <f>SUM(BK199:BK202)</f>
        <v>0</v>
      </c>
    </row>
    <row r="199" s="1" customFormat="1" ht="16.5" customHeight="1">
      <c r="B199" s="46"/>
      <c r="C199" s="221" t="s">
        <v>399</v>
      </c>
      <c r="D199" s="221" t="s">
        <v>166</v>
      </c>
      <c r="E199" s="222" t="s">
        <v>438</v>
      </c>
      <c r="F199" s="223" t="s">
        <v>439</v>
      </c>
      <c r="G199" s="224" t="s">
        <v>440</v>
      </c>
      <c r="H199" s="225">
        <v>5</v>
      </c>
      <c r="I199" s="226"/>
      <c r="J199" s="227">
        <f>ROUND(I199*H199,2)</f>
        <v>0</v>
      </c>
      <c r="K199" s="223" t="s">
        <v>232</v>
      </c>
      <c r="L199" s="72"/>
      <c r="M199" s="228" t="s">
        <v>22</v>
      </c>
      <c r="N199" s="229" t="s">
        <v>45</v>
      </c>
      <c r="O199" s="47"/>
      <c r="P199" s="230">
        <f>O199*H199</f>
        <v>0</v>
      </c>
      <c r="Q199" s="230">
        <v>0.42368</v>
      </c>
      <c r="R199" s="230">
        <f>Q199*H199</f>
        <v>2.1183999999999998</v>
      </c>
      <c r="S199" s="230">
        <v>0</v>
      </c>
      <c r="T199" s="231">
        <f>S199*H199</f>
        <v>0</v>
      </c>
      <c r="AR199" s="24" t="s">
        <v>183</v>
      </c>
      <c r="AT199" s="24" t="s">
        <v>166</v>
      </c>
      <c r="AU199" s="24" t="s">
        <v>83</v>
      </c>
      <c r="AY199" s="24" t="s">
        <v>163</v>
      </c>
      <c r="BE199" s="232">
        <f>IF(N199="základní",J199,0)</f>
        <v>0</v>
      </c>
      <c r="BF199" s="232">
        <f>IF(N199="snížená",J199,0)</f>
        <v>0</v>
      </c>
      <c r="BG199" s="232">
        <f>IF(N199="zákl. přenesená",J199,0)</f>
        <v>0</v>
      </c>
      <c r="BH199" s="232">
        <f>IF(N199="sníž. přenesená",J199,0)</f>
        <v>0</v>
      </c>
      <c r="BI199" s="232">
        <f>IF(N199="nulová",J199,0)</f>
        <v>0</v>
      </c>
      <c r="BJ199" s="24" t="s">
        <v>24</v>
      </c>
      <c r="BK199" s="232">
        <f>ROUND(I199*H199,2)</f>
        <v>0</v>
      </c>
      <c r="BL199" s="24" t="s">
        <v>183</v>
      </c>
      <c r="BM199" s="24" t="s">
        <v>752</v>
      </c>
    </row>
    <row r="200" s="1" customFormat="1">
      <c r="B200" s="46"/>
      <c r="C200" s="74"/>
      <c r="D200" s="235" t="s">
        <v>234</v>
      </c>
      <c r="E200" s="74"/>
      <c r="F200" s="259" t="s">
        <v>442</v>
      </c>
      <c r="G200" s="74"/>
      <c r="H200" s="74"/>
      <c r="I200" s="191"/>
      <c r="J200" s="74"/>
      <c r="K200" s="74"/>
      <c r="L200" s="72"/>
      <c r="M200" s="260"/>
      <c r="N200" s="47"/>
      <c r="O200" s="47"/>
      <c r="P200" s="47"/>
      <c r="Q200" s="47"/>
      <c r="R200" s="47"/>
      <c r="S200" s="47"/>
      <c r="T200" s="95"/>
      <c r="AT200" s="24" t="s">
        <v>234</v>
      </c>
      <c r="AU200" s="24" t="s">
        <v>83</v>
      </c>
    </row>
    <row r="201" s="1" customFormat="1" ht="16.5" customHeight="1">
      <c r="B201" s="46"/>
      <c r="C201" s="221" t="s">
        <v>404</v>
      </c>
      <c r="D201" s="221" t="s">
        <v>166</v>
      </c>
      <c r="E201" s="222" t="s">
        <v>444</v>
      </c>
      <c r="F201" s="223" t="s">
        <v>445</v>
      </c>
      <c r="G201" s="224" t="s">
        <v>440</v>
      </c>
      <c r="H201" s="225">
        <v>2</v>
      </c>
      <c r="I201" s="226"/>
      <c r="J201" s="227">
        <f>ROUND(I201*H201,2)</f>
        <v>0</v>
      </c>
      <c r="K201" s="223" t="s">
        <v>232</v>
      </c>
      <c r="L201" s="72"/>
      <c r="M201" s="228" t="s">
        <v>22</v>
      </c>
      <c r="N201" s="229" t="s">
        <v>45</v>
      </c>
      <c r="O201" s="47"/>
      <c r="P201" s="230">
        <f>O201*H201</f>
        <v>0</v>
      </c>
      <c r="Q201" s="230">
        <v>0.42080000000000001</v>
      </c>
      <c r="R201" s="230">
        <f>Q201*H201</f>
        <v>0.84160000000000001</v>
      </c>
      <c r="S201" s="230">
        <v>0</v>
      </c>
      <c r="T201" s="231">
        <f>S201*H201</f>
        <v>0</v>
      </c>
      <c r="AR201" s="24" t="s">
        <v>183</v>
      </c>
      <c r="AT201" s="24" t="s">
        <v>166</v>
      </c>
      <c r="AU201" s="24" t="s">
        <v>83</v>
      </c>
      <c r="AY201" s="24" t="s">
        <v>163</v>
      </c>
      <c r="BE201" s="232">
        <f>IF(N201="základní",J201,0)</f>
        <v>0</v>
      </c>
      <c r="BF201" s="232">
        <f>IF(N201="snížená",J201,0)</f>
        <v>0</v>
      </c>
      <c r="BG201" s="232">
        <f>IF(N201="zákl. přenesená",J201,0)</f>
        <v>0</v>
      </c>
      <c r="BH201" s="232">
        <f>IF(N201="sníž. přenesená",J201,0)</f>
        <v>0</v>
      </c>
      <c r="BI201" s="232">
        <f>IF(N201="nulová",J201,0)</f>
        <v>0</v>
      </c>
      <c r="BJ201" s="24" t="s">
        <v>24</v>
      </c>
      <c r="BK201" s="232">
        <f>ROUND(I201*H201,2)</f>
        <v>0</v>
      </c>
      <c r="BL201" s="24" t="s">
        <v>183</v>
      </c>
      <c r="BM201" s="24" t="s">
        <v>753</v>
      </c>
    </row>
    <row r="202" s="1" customFormat="1">
      <c r="B202" s="46"/>
      <c r="C202" s="74"/>
      <c r="D202" s="235" t="s">
        <v>234</v>
      </c>
      <c r="E202" s="74"/>
      <c r="F202" s="259" t="s">
        <v>442</v>
      </c>
      <c r="G202" s="74"/>
      <c r="H202" s="74"/>
      <c r="I202" s="191"/>
      <c r="J202" s="74"/>
      <c r="K202" s="74"/>
      <c r="L202" s="72"/>
      <c r="M202" s="260"/>
      <c r="N202" s="47"/>
      <c r="O202" s="47"/>
      <c r="P202" s="47"/>
      <c r="Q202" s="47"/>
      <c r="R202" s="47"/>
      <c r="S202" s="47"/>
      <c r="T202" s="95"/>
      <c r="AT202" s="24" t="s">
        <v>234</v>
      </c>
      <c r="AU202" s="24" t="s">
        <v>83</v>
      </c>
    </row>
    <row r="203" s="10" customFormat="1" ht="29.88" customHeight="1">
      <c r="B203" s="205"/>
      <c r="C203" s="206"/>
      <c r="D203" s="207" t="s">
        <v>73</v>
      </c>
      <c r="E203" s="219" t="s">
        <v>213</v>
      </c>
      <c r="F203" s="219" t="s">
        <v>451</v>
      </c>
      <c r="G203" s="206"/>
      <c r="H203" s="206"/>
      <c r="I203" s="209"/>
      <c r="J203" s="220">
        <f>BK203</f>
        <v>0</v>
      </c>
      <c r="K203" s="206"/>
      <c r="L203" s="211"/>
      <c r="M203" s="212"/>
      <c r="N203" s="213"/>
      <c r="O203" s="213"/>
      <c r="P203" s="214">
        <f>SUM(P204:P316)</f>
        <v>0</v>
      </c>
      <c r="Q203" s="213"/>
      <c r="R203" s="214">
        <f>SUM(R204:R316)</f>
        <v>916.65701000000001</v>
      </c>
      <c r="S203" s="213"/>
      <c r="T203" s="215">
        <f>SUM(T204:T316)</f>
        <v>0.16400000000000001</v>
      </c>
      <c r="AR203" s="216" t="s">
        <v>24</v>
      </c>
      <c r="AT203" s="217" t="s">
        <v>73</v>
      </c>
      <c r="AU203" s="217" t="s">
        <v>24</v>
      </c>
      <c r="AY203" s="216" t="s">
        <v>163</v>
      </c>
      <c r="BK203" s="218">
        <f>SUM(BK204:BK316)</f>
        <v>0</v>
      </c>
    </row>
    <row r="204" s="1" customFormat="1" ht="25.5" customHeight="1">
      <c r="B204" s="46"/>
      <c r="C204" s="221" t="s">
        <v>415</v>
      </c>
      <c r="D204" s="221" t="s">
        <v>166</v>
      </c>
      <c r="E204" s="222" t="s">
        <v>453</v>
      </c>
      <c r="F204" s="223" t="s">
        <v>454</v>
      </c>
      <c r="G204" s="224" t="s">
        <v>440</v>
      </c>
      <c r="H204" s="225">
        <v>5</v>
      </c>
      <c r="I204" s="226"/>
      <c r="J204" s="227">
        <f>ROUND(I204*H204,2)</f>
        <v>0</v>
      </c>
      <c r="K204" s="223" t="s">
        <v>232</v>
      </c>
      <c r="L204" s="72"/>
      <c r="M204" s="228" t="s">
        <v>22</v>
      </c>
      <c r="N204" s="229" t="s">
        <v>45</v>
      </c>
      <c r="O204" s="47"/>
      <c r="P204" s="230">
        <f>O204*H204</f>
        <v>0</v>
      </c>
      <c r="Q204" s="230">
        <v>0.00069999999999999999</v>
      </c>
      <c r="R204" s="230">
        <f>Q204*H204</f>
        <v>0.0035000000000000001</v>
      </c>
      <c r="S204" s="230">
        <v>0</v>
      </c>
      <c r="T204" s="231">
        <f>S204*H204</f>
        <v>0</v>
      </c>
      <c r="AR204" s="24" t="s">
        <v>183</v>
      </c>
      <c r="AT204" s="24" t="s">
        <v>166</v>
      </c>
      <c r="AU204" s="24" t="s">
        <v>83</v>
      </c>
      <c r="AY204" s="24" t="s">
        <v>163</v>
      </c>
      <c r="BE204" s="232">
        <f>IF(N204="základní",J204,0)</f>
        <v>0</v>
      </c>
      <c r="BF204" s="232">
        <f>IF(N204="snížená",J204,0)</f>
        <v>0</v>
      </c>
      <c r="BG204" s="232">
        <f>IF(N204="zákl. přenesená",J204,0)</f>
        <v>0</v>
      </c>
      <c r="BH204" s="232">
        <f>IF(N204="sníž. přenesená",J204,0)</f>
        <v>0</v>
      </c>
      <c r="BI204" s="232">
        <f>IF(N204="nulová",J204,0)</f>
        <v>0</v>
      </c>
      <c r="BJ204" s="24" t="s">
        <v>24</v>
      </c>
      <c r="BK204" s="232">
        <f>ROUND(I204*H204,2)</f>
        <v>0</v>
      </c>
      <c r="BL204" s="24" t="s">
        <v>183</v>
      </c>
      <c r="BM204" s="24" t="s">
        <v>455</v>
      </c>
    </row>
    <row r="205" s="1" customFormat="1">
      <c r="B205" s="46"/>
      <c r="C205" s="74"/>
      <c r="D205" s="235" t="s">
        <v>234</v>
      </c>
      <c r="E205" s="74"/>
      <c r="F205" s="259" t="s">
        <v>456</v>
      </c>
      <c r="G205" s="74"/>
      <c r="H205" s="74"/>
      <c r="I205" s="191"/>
      <c r="J205" s="74"/>
      <c r="K205" s="74"/>
      <c r="L205" s="72"/>
      <c r="M205" s="260"/>
      <c r="N205" s="47"/>
      <c r="O205" s="47"/>
      <c r="P205" s="47"/>
      <c r="Q205" s="47"/>
      <c r="R205" s="47"/>
      <c r="S205" s="47"/>
      <c r="T205" s="95"/>
      <c r="AT205" s="24" t="s">
        <v>234</v>
      </c>
      <c r="AU205" s="24" t="s">
        <v>83</v>
      </c>
    </row>
    <row r="206" s="11" customFormat="1">
      <c r="B206" s="233"/>
      <c r="C206" s="234"/>
      <c r="D206" s="235" t="s">
        <v>173</v>
      </c>
      <c r="E206" s="236" t="s">
        <v>22</v>
      </c>
      <c r="F206" s="237" t="s">
        <v>754</v>
      </c>
      <c r="G206" s="234"/>
      <c r="H206" s="238">
        <v>3</v>
      </c>
      <c r="I206" s="239"/>
      <c r="J206" s="234"/>
      <c r="K206" s="234"/>
      <c r="L206" s="240"/>
      <c r="M206" s="241"/>
      <c r="N206" s="242"/>
      <c r="O206" s="242"/>
      <c r="P206" s="242"/>
      <c r="Q206" s="242"/>
      <c r="R206" s="242"/>
      <c r="S206" s="242"/>
      <c r="T206" s="243"/>
      <c r="AT206" s="244" t="s">
        <v>173</v>
      </c>
      <c r="AU206" s="244" t="s">
        <v>83</v>
      </c>
      <c r="AV206" s="11" t="s">
        <v>83</v>
      </c>
      <c r="AW206" s="11" t="s">
        <v>37</v>
      </c>
      <c r="AX206" s="11" t="s">
        <v>74</v>
      </c>
      <c r="AY206" s="244" t="s">
        <v>163</v>
      </c>
    </row>
    <row r="207" s="11" customFormat="1">
      <c r="B207" s="233"/>
      <c r="C207" s="234"/>
      <c r="D207" s="235" t="s">
        <v>173</v>
      </c>
      <c r="E207" s="236" t="s">
        <v>22</v>
      </c>
      <c r="F207" s="237" t="s">
        <v>755</v>
      </c>
      <c r="G207" s="234"/>
      <c r="H207" s="238">
        <v>2</v>
      </c>
      <c r="I207" s="239"/>
      <c r="J207" s="234"/>
      <c r="K207" s="234"/>
      <c r="L207" s="240"/>
      <c r="M207" s="241"/>
      <c r="N207" s="242"/>
      <c r="O207" s="242"/>
      <c r="P207" s="242"/>
      <c r="Q207" s="242"/>
      <c r="R207" s="242"/>
      <c r="S207" s="242"/>
      <c r="T207" s="243"/>
      <c r="AT207" s="244" t="s">
        <v>173</v>
      </c>
      <c r="AU207" s="244" t="s">
        <v>83</v>
      </c>
      <c r="AV207" s="11" t="s">
        <v>83</v>
      </c>
      <c r="AW207" s="11" t="s">
        <v>37</v>
      </c>
      <c r="AX207" s="11" t="s">
        <v>74</v>
      </c>
      <c r="AY207" s="244" t="s">
        <v>163</v>
      </c>
    </row>
    <row r="208" s="13" customFormat="1">
      <c r="B208" s="261"/>
      <c r="C208" s="262"/>
      <c r="D208" s="235" t="s">
        <v>173</v>
      </c>
      <c r="E208" s="263" t="s">
        <v>22</v>
      </c>
      <c r="F208" s="264" t="s">
        <v>266</v>
      </c>
      <c r="G208" s="262"/>
      <c r="H208" s="265">
        <v>5</v>
      </c>
      <c r="I208" s="266"/>
      <c r="J208" s="262"/>
      <c r="K208" s="262"/>
      <c r="L208" s="267"/>
      <c r="M208" s="268"/>
      <c r="N208" s="269"/>
      <c r="O208" s="269"/>
      <c r="P208" s="269"/>
      <c r="Q208" s="269"/>
      <c r="R208" s="269"/>
      <c r="S208" s="269"/>
      <c r="T208" s="270"/>
      <c r="AT208" s="271" t="s">
        <v>173</v>
      </c>
      <c r="AU208" s="271" t="s">
        <v>83</v>
      </c>
      <c r="AV208" s="13" t="s">
        <v>183</v>
      </c>
      <c r="AW208" s="13" t="s">
        <v>37</v>
      </c>
      <c r="AX208" s="13" t="s">
        <v>24</v>
      </c>
      <c r="AY208" s="271" t="s">
        <v>163</v>
      </c>
    </row>
    <row r="209" s="1" customFormat="1" ht="16.5" customHeight="1">
      <c r="B209" s="46"/>
      <c r="C209" s="272" t="s">
        <v>421</v>
      </c>
      <c r="D209" s="272" t="s">
        <v>344</v>
      </c>
      <c r="E209" s="273" t="s">
        <v>460</v>
      </c>
      <c r="F209" s="274" t="s">
        <v>461</v>
      </c>
      <c r="G209" s="275" t="s">
        <v>440</v>
      </c>
      <c r="H209" s="276">
        <v>5</v>
      </c>
      <c r="I209" s="277"/>
      <c r="J209" s="278">
        <f>ROUND(I209*H209,2)</f>
        <v>0</v>
      </c>
      <c r="K209" s="274" t="s">
        <v>22</v>
      </c>
      <c r="L209" s="279"/>
      <c r="M209" s="280" t="s">
        <v>22</v>
      </c>
      <c r="N209" s="281" t="s">
        <v>45</v>
      </c>
      <c r="O209" s="47"/>
      <c r="P209" s="230">
        <f>O209*H209</f>
        <v>0</v>
      </c>
      <c r="Q209" s="230">
        <v>0.0050000000000000001</v>
      </c>
      <c r="R209" s="230">
        <f>Q209*H209</f>
        <v>0.025000000000000001</v>
      </c>
      <c r="S209" s="230">
        <v>0</v>
      </c>
      <c r="T209" s="231">
        <f>S209*H209</f>
        <v>0</v>
      </c>
      <c r="AR209" s="24" t="s">
        <v>204</v>
      </c>
      <c r="AT209" s="24" t="s">
        <v>344</v>
      </c>
      <c r="AU209" s="24" t="s">
        <v>83</v>
      </c>
      <c r="AY209" s="24" t="s">
        <v>163</v>
      </c>
      <c r="BE209" s="232">
        <f>IF(N209="základní",J209,0)</f>
        <v>0</v>
      </c>
      <c r="BF209" s="232">
        <f>IF(N209="snížená",J209,0)</f>
        <v>0</v>
      </c>
      <c r="BG209" s="232">
        <f>IF(N209="zákl. přenesená",J209,0)</f>
        <v>0</v>
      </c>
      <c r="BH209" s="232">
        <f>IF(N209="sníž. přenesená",J209,0)</f>
        <v>0</v>
      </c>
      <c r="BI209" s="232">
        <f>IF(N209="nulová",J209,0)</f>
        <v>0</v>
      </c>
      <c r="BJ209" s="24" t="s">
        <v>24</v>
      </c>
      <c r="BK209" s="232">
        <f>ROUND(I209*H209,2)</f>
        <v>0</v>
      </c>
      <c r="BL209" s="24" t="s">
        <v>183</v>
      </c>
      <c r="BM209" s="24" t="s">
        <v>462</v>
      </c>
    </row>
    <row r="210" s="11" customFormat="1">
      <c r="B210" s="233"/>
      <c r="C210" s="234"/>
      <c r="D210" s="235" t="s">
        <v>173</v>
      </c>
      <c r="E210" s="236" t="s">
        <v>22</v>
      </c>
      <c r="F210" s="237" t="s">
        <v>756</v>
      </c>
      <c r="G210" s="234"/>
      <c r="H210" s="238">
        <v>5</v>
      </c>
      <c r="I210" s="239"/>
      <c r="J210" s="234"/>
      <c r="K210" s="234"/>
      <c r="L210" s="240"/>
      <c r="M210" s="241"/>
      <c r="N210" s="242"/>
      <c r="O210" s="242"/>
      <c r="P210" s="242"/>
      <c r="Q210" s="242"/>
      <c r="R210" s="242"/>
      <c r="S210" s="242"/>
      <c r="T210" s="243"/>
      <c r="AT210" s="244" t="s">
        <v>173</v>
      </c>
      <c r="AU210" s="244" t="s">
        <v>83</v>
      </c>
      <c r="AV210" s="11" t="s">
        <v>83</v>
      </c>
      <c r="AW210" s="11" t="s">
        <v>37</v>
      </c>
      <c r="AX210" s="11" t="s">
        <v>24</v>
      </c>
      <c r="AY210" s="244" t="s">
        <v>163</v>
      </c>
    </row>
    <row r="211" s="1" customFormat="1" ht="25.5" customHeight="1">
      <c r="B211" s="46"/>
      <c r="C211" s="221" t="s">
        <v>427</v>
      </c>
      <c r="D211" s="221" t="s">
        <v>166</v>
      </c>
      <c r="E211" s="222" t="s">
        <v>469</v>
      </c>
      <c r="F211" s="223" t="s">
        <v>470</v>
      </c>
      <c r="G211" s="224" t="s">
        <v>440</v>
      </c>
      <c r="H211" s="225">
        <v>3</v>
      </c>
      <c r="I211" s="226"/>
      <c r="J211" s="227">
        <f>ROUND(I211*H211,2)</f>
        <v>0</v>
      </c>
      <c r="K211" s="223" t="s">
        <v>232</v>
      </c>
      <c r="L211" s="72"/>
      <c r="M211" s="228" t="s">
        <v>22</v>
      </c>
      <c r="N211" s="229" t="s">
        <v>45</v>
      </c>
      <c r="O211" s="47"/>
      <c r="P211" s="230">
        <f>O211*H211</f>
        <v>0</v>
      </c>
      <c r="Q211" s="230">
        <v>0.0010499999999999999</v>
      </c>
      <c r="R211" s="230">
        <f>Q211*H211</f>
        <v>0.00315</v>
      </c>
      <c r="S211" s="230">
        <v>0</v>
      </c>
      <c r="T211" s="231">
        <f>S211*H211</f>
        <v>0</v>
      </c>
      <c r="AR211" s="24" t="s">
        <v>183</v>
      </c>
      <c r="AT211" s="24" t="s">
        <v>166</v>
      </c>
      <c r="AU211" s="24" t="s">
        <v>83</v>
      </c>
      <c r="AY211" s="24" t="s">
        <v>163</v>
      </c>
      <c r="BE211" s="232">
        <f>IF(N211="základní",J211,0)</f>
        <v>0</v>
      </c>
      <c r="BF211" s="232">
        <f>IF(N211="snížená",J211,0)</f>
        <v>0</v>
      </c>
      <c r="BG211" s="232">
        <f>IF(N211="zákl. přenesená",J211,0)</f>
        <v>0</v>
      </c>
      <c r="BH211" s="232">
        <f>IF(N211="sníž. přenesená",J211,0)</f>
        <v>0</v>
      </c>
      <c r="BI211" s="232">
        <f>IF(N211="nulová",J211,0)</f>
        <v>0</v>
      </c>
      <c r="BJ211" s="24" t="s">
        <v>24</v>
      </c>
      <c r="BK211" s="232">
        <f>ROUND(I211*H211,2)</f>
        <v>0</v>
      </c>
      <c r="BL211" s="24" t="s">
        <v>183</v>
      </c>
      <c r="BM211" s="24" t="s">
        <v>471</v>
      </c>
    </row>
    <row r="212" s="1" customFormat="1">
      <c r="B212" s="46"/>
      <c r="C212" s="74"/>
      <c r="D212" s="235" t="s">
        <v>234</v>
      </c>
      <c r="E212" s="74"/>
      <c r="F212" s="259" t="s">
        <v>456</v>
      </c>
      <c r="G212" s="74"/>
      <c r="H212" s="74"/>
      <c r="I212" s="191"/>
      <c r="J212" s="74"/>
      <c r="K212" s="74"/>
      <c r="L212" s="72"/>
      <c r="M212" s="260"/>
      <c r="N212" s="47"/>
      <c r="O212" s="47"/>
      <c r="P212" s="47"/>
      <c r="Q212" s="47"/>
      <c r="R212" s="47"/>
      <c r="S212" s="47"/>
      <c r="T212" s="95"/>
      <c r="AT212" s="24" t="s">
        <v>234</v>
      </c>
      <c r="AU212" s="24" t="s">
        <v>83</v>
      </c>
    </row>
    <row r="213" s="11" customFormat="1">
      <c r="B213" s="233"/>
      <c r="C213" s="234"/>
      <c r="D213" s="235" t="s">
        <v>173</v>
      </c>
      <c r="E213" s="236" t="s">
        <v>22</v>
      </c>
      <c r="F213" s="237" t="s">
        <v>757</v>
      </c>
      <c r="G213" s="234"/>
      <c r="H213" s="238">
        <v>3</v>
      </c>
      <c r="I213" s="239"/>
      <c r="J213" s="234"/>
      <c r="K213" s="234"/>
      <c r="L213" s="240"/>
      <c r="M213" s="241"/>
      <c r="N213" s="242"/>
      <c r="O213" s="242"/>
      <c r="P213" s="242"/>
      <c r="Q213" s="242"/>
      <c r="R213" s="242"/>
      <c r="S213" s="242"/>
      <c r="T213" s="243"/>
      <c r="AT213" s="244" t="s">
        <v>173</v>
      </c>
      <c r="AU213" s="244" t="s">
        <v>83</v>
      </c>
      <c r="AV213" s="11" t="s">
        <v>83</v>
      </c>
      <c r="AW213" s="11" t="s">
        <v>37</v>
      </c>
      <c r="AX213" s="11" t="s">
        <v>24</v>
      </c>
      <c r="AY213" s="244" t="s">
        <v>163</v>
      </c>
    </row>
    <row r="214" s="1" customFormat="1" ht="16.5" customHeight="1">
      <c r="B214" s="46"/>
      <c r="C214" s="272" t="s">
        <v>432</v>
      </c>
      <c r="D214" s="272" t="s">
        <v>344</v>
      </c>
      <c r="E214" s="273" t="s">
        <v>474</v>
      </c>
      <c r="F214" s="274" t="s">
        <v>475</v>
      </c>
      <c r="G214" s="275" t="s">
        <v>440</v>
      </c>
      <c r="H214" s="276">
        <v>3</v>
      </c>
      <c r="I214" s="277"/>
      <c r="J214" s="278">
        <f>ROUND(I214*H214,2)</f>
        <v>0</v>
      </c>
      <c r="K214" s="274" t="s">
        <v>22</v>
      </c>
      <c r="L214" s="279"/>
      <c r="M214" s="280" t="s">
        <v>22</v>
      </c>
      <c r="N214" s="281" t="s">
        <v>45</v>
      </c>
      <c r="O214" s="47"/>
      <c r="P214" s="230">
        <f>O214*H214</f>
        <v>0</v>
      </c>
      <c r="Q214" s="230">
        <v>0.015699999999999999</v>
      </c>
      <c r="R214" s="230">
        <f>Q214*H214</f>
        <v>0.047099999999999996</v>
      </c>
      <c r="S214" s="230">
        <v>0</v>
      </c>
      <c r="T214" s="231">
        <f>S214*H214</f>
        <v>0</v>
      </c>
      <c r="AR214" s="24" t="s">
        <v>204</v>
      </c>
      <c r="AT214" s="24" t="s">
        <v>344</v>
      </c>
      <c r="AU214" s="24" t="s">
        <v>83</v>
      </c>
      <c r="AY214" s="24" t="s">
        <v>163</v>
      </c>
      <c r="BE214" s="232">
        <f>IF(N214="základní",J214,0)</f>
        <v>0</v>
      </c>
      <c r="BF214" s="232">
        <f>IF(N214="snížená",J214,0)</f>
        <v>0</v>
      </c>
      <c r="BG214" s="232">
        <f>IF(N214="zákl. přenesená",J214,0)</f>
        <v>0</v>
      </c>
      <c r="BH214" s="232">
        <f>IF(N214="sníž. přenesená",J214,0)</f>
        <v>0</v>
      </c>
      <c r="BI214" s="232">
        <f>IF(N214="nulová",J214,0)</f>
        <v>0</v>
      </c>
      <c r="BJ214" s="24" t="s">
        <v>24</v>
      </c>
      <c r="BK214" s="232">
        <f>ROUND(I214*H214,2)</f>
        <v>0</v>
      </c>
      <c r="BL214" s="24" t="s">
        <v>183</v>
      </c>
      <c r="BM214" s="24" t="s">
        <v>476</v>
      </c>
    </row>
    <row r="215" s="11" customFormat="1">
      <c r="B215" s="233"/>
      <c r="C215" s="234"/>
      <c r="D215" s="235" t="s">
        <v>173</v>
      </c>
      <c r="E215" s="236" t="s">
        <v>22</v>
      </c>
      <c r="F215" s="237" t="s">
        <v>757</v>
      </c>
      <c r="G215" s="234"/>
      <c r="H215" s="238">
        <v>3</v>
      </c>
      <c r="I215" s="239"/>
      <c r="J215" s="234"/>
      <c r="K215" s="234"/>
      <c r="L215" s="240"/>
      <c r="M215" s="241"/>
      <c r="N215" s="242"/>
      <c r="O215" s="242"/>
      <c r="P215" s="242"/>
      <c r="Q215" s="242"/>
      <c r="R215" s="242"/>
      <c r="S215" s="242"/>
      <c r="T215" s="243"/>
      <c r="AT215" s="244" t="s">
        <v>173</v>
      </c>
      <c r="AU215" s="244" t="s">
        <v>83</v>
      </c>
      <c r="AV215" s="11" t="s">
        <v>83</v>
      </c>
      <c r="AW215" s="11" t="s">
        <v>37</v>
      </c>
      <c r="AX215" s="11" t="s">
        <v>24</v>
      </c>
      <c r="AY215" s="244" t="s">
        <v>163</v>
      </c>
    </row>
    <row r="216" s="1" customFormat="1" ht="16.5" customHeight="1">
      <c r="B216" s="46"/>
      <c r="C216" s="221" t="s">
        <v>437</v>
      </c>
      <c r="D216" s="221" t="s">
        <v>166</v>
      </c>
      <c r="E216" s="222" t="s">
        <v>478</v>
      </c>
      <c r="F216" s="223" t="s">
        <v>479</v>
      </c>
      <c r="G216" s="224" t="s">
        <v>440</v>
      </c>
      <c r="H216" s="225">
        <v>7</v>
      </c>
      <c r="I216" s="226"/>
      <c r="J216" s="227">
        <f>ROUND(I216*H216,2)</f>
        <v>0</v>
      </c>
      <c r="K216" s="223" t="s">
        <v>232</v>
      </c>
      <c r="L216" s="72"/>
      <c r="M216" s="228" t="s">
        <v>22</v>
      </c>
      <c r="N216" s="229" t="s">
        <v>45</v>
      </c>
      <c r="O216" s="47"/>
      <c r="P216" s="230">
        <f>O216*H216</f>
        <v>0</v>
      </c>
      <c r="Q216" s="230">
        <v>0.10940999999999999</v>
      </c>
      <c r="R216" s="230">
        <f>Q216*H216</f>
        <v>0.76586999999999994</v>
      </c>
      <c r="S216" s="230">
        <v>0</v>
      </c>
      <c r="T216" s="231">
        <f>S216*H216</f>
        <v>0</v>
      </c>
      <c r="AR216" s="24" t="s">
        <v>183</v>
      </c>
      <c r="AT216" s="24" t="s">
        <v>166</v>
      </c>
      <c r="AU216" s="24" t="s">
        <v>83</v>
      </c>
      <c r="AY216" s="24" t="s">
        <v>163</v>
      </c>
      <c r="BE216" s="232">
        <f>IF(N216="základní",J216,0)</f>
        <v>0</v>
      </c>
      <c r="BF216" s="232">
        <f>IF(N216="snížená",J216,0)</f>
        <v>0</v>
      </c>
      <c r="BG216" s="232">
        <f>IF(N216="zákl. přenesená",J216,0)</f>
        <v>0</v>
      </c>
      <c r="BH216" s="232">
        <f>IF(N216="sníž. přenesená",J216,0)</f>
        <v>0</v>
      </c>
      <c r="BI216" s="232">
        <f>IF(N216="nulová",J216,0)</f>
        <v>0</v>
      </c>
      <c r="BJ216" s="24" t="s">
        <v>24</v>
      </c>
      <c r="BK216" s="232">
        <f>ROUND(I216*H216,2)</f>
        <v>0</v>
      </c>
      <c r="BL216" s="24" t="s">
        <v>183</v>
      </c>
      <c r="BM216" s="24" t="s">
        <v>480</v>
      </c>
    </row>
    <row r="217" s="1" customFormat="1">
      <c r="B217" s="46"/>
      <c r="C217" s="74"/>
      <c r="D217" s="235" t="s">
        <v>234</v>
      </c>
      <c r="E217" s="74"/>
      <c r="F217" s="259" t="s">
        <v>481</v>
      </c>
      <c r="G217" s="74"/>
      <c r="H217" s="74"/>
      <c r="I217" s="191"/>
      <c r="J217" s="74"/>
      <c r="K217" s="74"/>
      <c r="L217" s="72"/>
      <c r="M217" s="260"/>
      <c r="N217" s="47"/>
      <c r="O217" s="47"/>
      <c r="P217" s="47"/>
      <c r="Q217" s="47"/>
      <c r="R217" s="47"/>
      <c r="S217" s="47"/>
      <c r="T217" s="95"/>
      <c r="AT217" s="24" t="s">
        <v>234</v>
      </c>
      <c r="AU217" s="24" t="s">
        <v>83</v>
      </c>
    </row>
    <row r="218" s="11" customFormat="1">
      <c r="B218" s="233"/>
      <c r="C218" s="234"/>
      <c r="D218" s="235" t="s">
        <v>173</v>
      </c>
      <c r="E218" s="236" t="s">
        <v>22</v>
      </c>
      <c r="F218" s="237" t="s">
        <v>758</v>
      </c>
      <c r="G218" s="234"/>
      <c r="H218" s="238">
        <v>7</v>
      </c>
      <c r="I218" s="239"/>
      <c r="J218" s="234"/>
      <c r="K218" s="234"/>
      <c r="L218" s="240"/>
      <c r="M218" s="241"/>
      <c r="N218" s="242"/>
      <c r="O218" s="242"/>
      <c r="P218" s="242"/>
      <c r="Q218" s="242"/>
      <c r="R218" s="242"/>
      <c r="S218" s="242"/>
      <c r="T218" s="243"/>
      <c r="AT218" s="244" t="s">
        <v>173</v>
      </c>
      <c r="AU218" s="244" t="s">
        <v>83</v>
      </c>
      <c r="AV218" s="11" t="s">
        <v>83</v>
      </c>
      <c r="AW218" s="11" t="s">
        <v>37</v>
      </c>
      <c r="AX218" s="11" t="s">
        <v>24</v>
      </c>
      <c r="AY218" s="244" t="s">
        <v>163</v>
      </c>
    </row>
    <row r="219" s="1" customFormat="1" ht="16.5" customHeight="1">
      <c r="B219" s="46"/>
      <c r="C219" s="272" t="s">
        <v>443</v>
      </c>
      <c r="D219" s="272" t="s">
        <v>344</v>
      </c>
      <c r="E219" s="273" t="s">
        <v>484</v>
      </c>
      <c r="F219" s="274" t="s">
        <v>485</v>
      </c>
      <c r="G219" s="275" t="s">
        <v>440</v>
      </c>
      <c r="H219" s="276">
        <v>7</v>
      </c>
      <c r="I219" s="277"/>
      <c r="J219" s="278">
        <f>ROUND(I219*H219,2)</f>
        <v>0</v>
      </c>
      <c r="K219" s="274" t="s">
        <v>232</v>
      </c>
      <c r="L219" s="279"/>
      <c r="M219" s="280" t="s">
        <v>22</v>
      </c>
      <c r="N219" s="281" t="s">
        <v>45</v>
      </c>
      <c r="O219" s="47"/>
      <c r="P219" s="230">
        <f>O219*H219</f>
        <v>0</v>
      </c>
      <c r="Q219" s="230">
        <v>0.0061000000000000004</v>
      </c>
      <c r="R219" s="230">
        <f>Q219*H219</f>
        <v>0.042700000000000002</v>
      </c>
      <c r="S219" s="230">
        <v>0</v>
      </c>
      <c r="T219" s="231">
        <f>S219*H219</f>
        <v>0</v>
      </c>
      <c r="AR219" s="24" t="s">
        <v>204</v>
      </c>
      <c r="AT219" s="24" t="s">
        <v>344</v>
      </c>
      <c r="AU219" s="24" t="s">
        <v>83</v>
      </c>
      <c r="AY219" s="24" t="s">
        <v>163</v>
      </c>
      <c r="BE219" s="232">
        <f>IF(N219="základní",J219,0)</f>
        <v>0</v>
      </c>
      <c r="BF219" s="232">
        <f>IF(N219="snížená",J219,0)</f>
        <v>0</v>
      </c>
      <c r="BG219" s="232">
        <f>IF(N219="zákl. přenesená",J219,0)</f>
        <v>0</v>
      </c>
      <c r="BH219" s="232">
        <f>IF(N219="sníž. přenesená",J219,0)</f>
        <v>0</v>
      </c>
      <c r="BI219" s="232">
        <f>IF(N219="nulová",J219,0)</f>
        <v>0</v>
      </c>
      <c r="BJ219" s="24" t="s">
        <v>24</v>
      </c>
      <c r="BK219" s="232">
        <f>ROUND(I219*H219,2)</f>
        <v>0</v>
      </c>
      <c r="BL219" s="24" t="s">
        <v>183</v>
      </c>
      <c r="BM219" s="24" t="s">
        <v>486</v>
      </c>
    </row>
    <row r="220" s="11" customFormat="1">
      <c r="B220" s="233"/>
      <c r="C220" s="234"/>
      <c r="D220" s="235" t="s">
        <v>173</v>
      </c>
      <c r="E220" s="236" t="s">
        <v>22</v>
      </c>
      <c r="F220" s="237" t="s">
        <v>199</v>
      </c>
      <c r="G220" s="234"/>
      <c r="H220" s="238">
        <v>7</v>
      </c>
      <c r="I220" s="239"/>
      <c r="J220" s="234"/>
      <c r="K220" s="234"/>
      <c r="L220" s="240"/>
      <c r="M220" s="241"/>
      <c r="N220" s="242"/>
      <c r="O220" s="242"/>
      <c r="P220" s="242"/>
      <c r="Q220" s="242"/>
      <c r="R220" s="242"/>
      <c r="S220" s="242"/>
      <c r="T220" s="243"/>
      <c r="AT220" s="244" t="s">
        <v>173</v>
      </c>
      <c r="AU220" s="244" t="s">
        <v>83</v>
      </c>
      <c r="AV220" s="11" t="s">
        <v>83</v>
      </c>
      <c r="AW220" s="11" t="s">
        <v>37</v>
      </c>
      <c r="AX220" s="11" t="s">
        <v>24</v>
      </c>
      <c r="AY220" s="244" t="s">
        <v>163</v>
      </c>
    </row>
    <row r="221" s="1" customFormat="1" ht="25.5" customHeight="1">
      <c r="B221" s="46"/>
      <c r="C221" s="221" t="s">
        <v>447</v>
      </c>
      <c r="D221" s="221" t="s">
        <v>166</v>
      </c>
      <c r="E221" s="222" t="s">
        <v>488</v>
      </c>
      <c r="F221" s="223" t="s">
        <v>489</v>
      </c>
      <c r="G221" s="224" t="s">
        <v>261</v>
      </c>
      <c r="H221" s="225">
        <v>217</v>
      </c>
      <c r="I221" s="226"/>
      <c r="J221" s="227">
        <f>ROUND(I221*H221,2)</f>
        <v>0</v>
      </c>
      <c r="K221" s="223" t="s">
        <v>232</v>
      </c>
      <c r="L221" s="72"/>
      <c r="M221" s="228" t="s">
        <v>22</v>
      </c>
      <c r="N221" s="229" t="s">
        <v>45</v>
      </c>
      <c r="O221" s="47"/>
      <c r="P221" s="230">
        <f>O221*H221</f>
        <v>0</v>
      </c>
      <c r="Q221" s="230">
        <v>8.0000000000000007E-05</v>
      </c>
      <c r="R221" s="230">
        <f>Q221*H221</f>
        <v>0.01736</v>
      </c>
      <c r="S221" s="230">
        <v>0</v>
      </c>
      <c r="T221" s="231">
        <f>S221*H221</f>
        <v>0</v>
      </c>
      <c r="AR221" s="24" t="s">
        <v>183</v>
      </c>
      <c r="AT221" s="24" t="s">
        <v>166</v>
      </c>
      <c r="AU221" s="24" t="s">
        <v>83</v>
      </c>
      <c r="AY221" s="24" t="s">
        <v>163</v>
      </c>
      <c r="BE221" s="232">
        <f>IF(N221="základní",J221,0)</f>
        <v>0</v>
      </c>
      <c r="BF221" s="232">
        <f>IF(N221="snížená",J221,0)</f>
        <v>0</v>
      </c>
      <c r="BG221" s="232">
        <f>IF(N221="zákl. přenesená",J221,0)</f>
        <v>0</v>
      </c>
      <c r="BH221" s="232">
        <f>IF(N221="sníž. přenesená",J221,0)</f>
        <v>0</v>
      </c>
      <c r="BI221" s="232">
        <f>IF(N221="nulová",J221,0)</f>
        <v>0</v>
      </c>
      <c r="BJ221" s="24" t="s">
        <v>24</v>
      </c>
      <c r="BK221" s="232">
        <f>ROUND(I221*H221,2)</f>
        <v>0</v>
      </c>
      <c r="BL221" s="24" t="s">
        <v>183</v>
      </c>
      <c r="BM221" s="24" t="s">
        <v>490</v>
      </c>
    </row>
    <row r="222" s="1" customFormat="1">
      <c r="B222" s="46"/>
      <c r="C222" s="74"/>
      <c r="D222" s="235" t="s">
        <v>234</v>
      </c>
      <c r="E222" s="74"/>
      <c r="F222" s="259" t="s">
        <v>491</v>
      </c>
      <c r="G222" s="74"/>
      <c r="H222" s="74"/>
      <c r="I222" s="191"/>
      <c r="J222" s="74"/>
      <c r="K222" s="74"/>
      <c r="L222" s="72"/>
      <c r="M222" s="260"/>
      <c r="N222" s="47"/>
      <c r="O222" s="47"/>
      <c r="P222" s="47"/>
      <c r="Q222" s="47"/>
      <c r="R222" s="47"/>
      <c r="S222" s="47"/>
      <c r="T222" s="95"/>
      <c r="AT222" s="24" t="s">
        <v>234</v>
      </c>
      <c r="AU222" s="24" t="s">
        <v>83</v>
      </c>
    </row>
    <row r="223" s="11" customFormat="1">
      <c r="B223" s="233"/>
      <c r="C223" s="234"/>
      <c r="D223" s="235" t="s">
        <v>173</v>
      </c>
      <c r="E223" s="236" t="s">
        <v>22</v>
      </c>
      <c r="F223" s="237" t="s">
        <v>759</v>
      </c>
      <c r="G223" s="234"/>
      <c r="H223" s="238">
        <v>217</v>
      </c>
      <c r="I223" s="239"/>
      <c r="J223" s="234"/>
      <c r="K223" s="234"/>
      <c r="L223" s="240"/>
      <c r="M223" s="241"/>
      <c r="N223" s="242"/>
      <c r="O223" s="242"/>
      <c r="P223" s="242"/>
      <c r="Q223" s="242"/>
      <c r="R223" s="242"/>
      <c r="S223" s="242"/>
      <c r="T223" s="243"/>
      <c r="AT223" s="244" t="s">
        <v>173</v>
      </c>
      <c r="AU223" s="244" t="s">
        <v>83</v>
      </c>
      <c r="AV223" s="11" t="s">
        <v>83</v>
      </c>
      <c r="AW223" s="11" t="s">
        <v>37</v>
      </c>
      <c r="AX223" s="11" t="s">
        <v>24</v>
      </c>
      <c r="AY223" s="244" t="s">
        <v>163</v>
      </c>
    </row>
    <row r="224" s="1" customFormat="1" ht="25.5" customHeight="1">
      <c r="B224" s="46"/>
      <c r="C224" s="221" t="s">
        <v>452</v>
      </c>
      <c r="D224" s="221" t="s">
        <v>166</v>
      </c>
      <c r="E224" s="222" t="s">
        <v>494</v>
      </c>
      <c r="F224" s="223" t="s">
        <v>495</v>
      </c>
      <c r="G224" s="224" t="s">
        <v>261</v>
      </c>
      <c r="H224" s="225">
        <v>317</v>
      </c>
      <c r="I224" s="226"/>
      <c r="J224" s="227">
        <f>ROUND(I224*H224,2)</f>
        <v>0</v>
      </c>
      <c r="K224" s="223" t="s">
        <v>232</v>
      </c>
      <c r="L224" s="72"/>
      <c r="M224" s="228" t="s">
        <v>22</v>
      </c>
      <c r="N224" s="229" t="s">
        <v>45</v>
      </c>
      <c r="O224" s="47"/>
      <c r="P224" s="230">
        <f>O224*H224</f>
        <v>0</v>
      </c>
      <c r="Q224" s="230">
        <v>3.0000000000000001E-05</v>
      </c>
      <c r="R224" s="230">
        <f>Q224*H224</f>
        <v>0.0095100000000000011</v>
      </c>
      <c r="S224" s="230">
        <v>0</v>
      </c>
      <c r="T224" s="231">
        <f>S224*H224</f>
        <v>0</v>
      </c>
      <c r="AR224" s="24" t="s">
        <v>183</v>
      </c>
      <c r="AT224" s="24" t="s">
        <v>166</v>
      </c>
      <c r="AU224" s="24" t="s">
        <v>83</v>
      </c>
      <c r="AY224" s="24" t="s">
        <v>163</v>
      </c>
      <c r="BE224" s="232">
        <f>IF(N224="základní",J224,0)</f>
        <v>0</v>
      </c>
      <c r="BF224" s="232">
        <f>IF(N224="snížená",J224,0)</f>
        <v>0</v>
      </c>
      <c r="BG224" s="232">
        <f>IF(N224="zákl. přenesená",J224,0)</f>
        <v>0</v>
      </c>
      <c r="BH224" s="232">
        <f>IF(N224="sníž. přenesená",J224,0)</f>
        <v>0</v>
      </c>
      <c r="BI224" s="232">
        <f>IF(N224="nulová",J224,0)</f>
        <v>0</v>
      </c>
      <c r="BJ224" s="24" t="s">
        <v>24</v>
      </c>
      <c r="BK224" s="232">
        <f>ROUND(I224*H224,2)</f>
        <v>0</v>
      </c>
      <c r="BL224" s="24" t="s">
        <v>183</v>
      </c>
      <c r="BM224" s="24" t="s">
        <v>496</v>
      </c>
    </row>
    <row r="225" s="1" customFormat="1">
      <c r="B225" s="46"/>
      <c r="C225" s="74"/>
      <c r="D225" s="235" t="s">
        <v>234</v>
      </c>
      <c r="E225" s="74"/>
      <c r="F225" s="259" t="s">
        <v>491</v>
      </c>
      <c r="G225" s="74"/>
      <c r="H225" s="74"/>
      <c r="I225" s="191"/>
      <c r="J225" s="74"/>
      <c r="K225" s="74"/>
      <c r="L225" s="72"/>
      <c r="M225" s="260"/>
      <c r="N225" s="47"/>
      <c r="O225" s="47"/>
      <c r="P225" s="47"/>
      <c r="Q225" s="47"/>
      <c r="R225" s="47"/>
      <c r="S225" s="47"/>
      <c r="T225" s="95"/>
      <c r="AT225" s="24" t="s">
        <v>234</v>
      </c>
      <c r="AU225" s="24" t="s">
        <v>83</v>
      </c>
    </row>
    <row r="226" s="11" customFormat="1">
      <c r="B226" s="233"/>
      <c r="C226" s="234"/>
      <c r="D226" s="235" t="s">
        <v>173</v>
      </c>
      <c r="E226" s="236" t="s">
        <v>22</v>
      </c>
      <c r="F226" s="237" t="s">
        <v>760</v>
      </c>
      <c r="G226" s="234"/>
      <c r="H226" s="238">
        <v>226</v>
      </c>
      <c r="I226" s="239"/>
      <c r="J226" s="234"/>
      <c r="K226" s="234"/>
      <c r="L226" s="240"/>
      <c r="M226" s="241"/>
      <c r="N226" s="242"/>
      <c r="O226" s="242"/>
      <c r="P226" s="242"/>
      <c r="Q226" s="242"/>
      <c r="R226" s="242"/>
      <c r="S226" s="242"/>
      <c r="T226" s="243"/>
      <c r="AT226" s="244" t="s">
        <v>173</v>
      </c>
      <c r="AU226" s="244" t="s">
        <v>83</v>
      </c>
      <c r="AV226" s="11" t="s">
        <v>83</v>
      </c>
      <c r="AW226" s="11" t="s">
        <v>37</v>
      </c>
      <c r="AX226" s="11" t="s">
        <v>74</v>
      </c>
      <c r="AY226" s="244" t="s">
        <v>163</v>
      </c>
    </row>
    <row r="227" s="11" customFormat="1">
      <c r="B227" s="233"/>
      <c r="C227" s="234"/>
      <c r="D227" s="235" t="s">
        <v>173</v>
      </c>
      <c r="E227" s="236" t="s">
        <v>22</v>
      </c>
      <c r="F227" s="237" t="s">
        <v>761</v>
      </c>
      <c r="G227" s="234"/>
      <c r="H227" s="238">
        <v>91</v>
      </c>
      <c r="I227" s="239"/>
      <c r="J227" s="234"/>
      <c r="K227" s="234"/>
      <c r="L227" s="240"/>
      <c r="M227" s="241"/>
      <c r="N227" s="242"/>
      <c r="O227" s="242"/>
      <c r="P227" s="242"/>
      <c r="Q227" s="242"/>
      <c r="R227" s="242"/>
      <c r="S227" s="242"/>
      <c r="T227" s="243"/>
      <c r="AT227" s="244" t="s">
        <v>173</v>
      </c>
      <c r="AU227" s="244" t="s">
        <v>83</v>
      </c>
      <c r="AV227" s="11" t="s">
        <v>83</v>
      </c>
      <c r="AW227" s="11" t="s">
        <v>37</v>
      </c>
      <c r="AX227" s="11" t="s">
        <v>74</v>
      </c>
      <c r="AY227" s="244" t="s">
        <v>163</v>
      </c>
    </row>
    <row r="228" s="13" customFormat="1">
      <c r="B228" s="261"/>
      <c r="C228" s="262"/>
      <c r="D228" s="235" t="s">
        <v>173</v>
      </c>
      <c r="E228" s="263" t="s">
        <v>22</v>
      </c>
      <c r="F228" s="264" t="s">
        <v>266</v>
      </c>
      <c r="G228" s="262"/>
      <c r="H228" s="265">
        <v>317</v>
      </c>
      <c r="I228" s="266"/>
      <c r="J228" s="262"/>
      <c r="K228" s="262"/>
      <c r="L228" s="267"/>
      <c r="M228" s="268"/>
      <c r="N228" s="269"/>
      <c r="O228" s="269"/>
      <c r="P228" s="269"/>
      <c r="Q228" s="269"/>
      <c r="R228" s="269"/>
      <c r="S228" s="269"/>
      <c r="T228" s="270"/>
      <c r="AT228" s="271" t="s">
        <v>173</v>
      </c>
      <c r="AU228" s="271" t="s">
        <v>83</v>
      </c>
      <c r="AV228" s="13" t="s">
        <v>183</v>
      </c>
      <c r="AW228" s="13" t="s">
        <v>37</v>
      </c>
      <c r="AX228" s="13" t="s">
        <v>24</v>
      </c>
      <c r="AY228" s="271" t="s">
        <v>163</v>
      </c>
    </row>
    <row r="229" s="1" customFormat="1" ht="25.5" customHeight="1">
      <c r="B229" s="46"/>
      <c r="C229" s="221" t="s">
        <v>459</v>
      </c>
      <c r="D229" s="221" t="s">
        <v>166</v>
      </c>
      <c r="E229" s="222" t="s">
        <v>502</v>
      </c>
      <c r="F229" s="223" t="s">
        <v>503</v>
      </c>
      <c r="G229" s="224" t="s">
        <v>261</v>
      </c>
      <c r="H229" s="225">
        <v>186</v>
      </c>
      <c r="I229" s="226"/>
      <c r="J229" s="227">
        <f>ROUND(I229*H229,2)</f>
        <v>0</v>
      </c>
      <c r="K229" s="223" t="s">
        <v>232</v>
      </c>
      <c r="L229" s="72"/>
      <c r="M229" s="228" t="s">
        <v>22</v>
      </c>
      <c r="N229" s="229" t="s">
        <v>45</v>
      </c>
      <c r="O229" s="47"/>
      <c r="P229" s="230">
        <f>O229*H229</f>
        <v>0</v>
      </c>
      <c r="Q229" s="230">
        <v>0.00014999999999999999</v>
      </c>
      <c r="R229" s="230">
        <f>Q229*H229</f>
        <v>0.027899999999999998</v>
      </c>
      <c r="S229" s="230">
        <v>0</v>
      </c>
      <c r="T229" s="231">
        <f>S229*H229</f>
        <v>0</v>
      </c>
      <c r="AR229" s="24" t="s">
        <v>183</v>
      </c>
      <c r="AT229" s="24" t="s">
        <v>166</v>
      </c>
      <c r="AU229" s="24" t="s">
        <v>83</v>
      </c>
      <c r="AY229" s="24" t="s">
        <v>163</v>
      </c>
      <c r="BE229" s="232">
        <f>IF(N229="základní",J229,0)</f>
        <v>0</v>
      </c>
      <c r="BF229" s="232">
        <f>IF(N229="snížená",J229,0)</f>
        <v>0</v>
      </c>
      <c r="BG229" s="232">
        <f>IF(N229="zákl. přenesená",J229,0)</f>
        <v>0</v>
      </c>
      <c r="BH229" s="232">
        <f>IF(N229="sníž. přenesená",J229,0)</f>
        <v>0</v>
      </c>
      <c r="BI229" s="232">
        <f>IF(N229="nulová",J229,0)</f>
        <v>0</v>
      </c>
      <c r="BJ229" s="24" t="s">
        <v>24</v>
      </c>
      <c r="BK229" s="232">
        <f>ROUND(I229*H229,2)</f>
        <v>0</v>
      </c>
      <c r="BL229" s="24" t="s">
        <v>183</v>
      </c>
      <c r="BM229" s="24" t="s">
        <v>504</v>
      </c>
    </row>
    <row r="230" s="1" customFormat="1">
      <c r="B230" s="46"/>
      <c r="C230" s="74"/>
      <c r="D230" s="235" t="s">
        <v>234</v>
      </c>
      <c r="E230" s="74"/>
      <c r="F230" s="259" t="s">
        <v>491</v>
      </c>
      <c r="G230" s="74"/>
      <c r="H230" s="74"/>
      <c r="I230" s="191"/>
      <c r="J230" s="74"/>
      <c r="K230" s="74"/>
      <c r="L230" s="72"/>
      <c r="M230" s="260"/>
      <c r="N230" s="47"/>
      <c r="O230" s="47"/>
      <c r="P230" s="47"/>
      <c r="Q230" s="47"/>
      <c r="R230" s="47"/>
      <c r="S230" s="47"/>
      <c r="T230" s="95"/>
      <c r="AT230" s="24" t="s">
        <v>234</v>
      </c>
      <c r="AU230" s="24" t="s">
        <v>83</v>
      </c>
    </row>
    <row r="231" s="11" customFormat="1">
      <c r="B231" s="233"/>
      <c r="C231" s="234"/>
      <c r="D231" s="235" t="s">
        <v>173</v>
      </c>
      <c r="E231" s="236" t="s">
        <v>22</v>
      </c>
      <c r="F231" s="237" t="s">
        <v>762</v>
      </c>
      <c r="G231" s="234"/>
      <c r="H231" s="238">
        <v>186</v>
      </c>
      <c r="I231" s="239"/>
      <c r="J231" s="234"/>
      <c r="K231" s="234"/>
      <c r="L231" s="240"/>
      <c r="M231" s="241"/>
      <c r="N231" s="242"/>
      <c r="O231" s="242"/>
      <c r="P231" s="242"/>
      <c r="Q231" s="242"/>
      <c r="R231" s="242"/>
      <c r="S231" s="242"/>
      <c r="T231" s="243"/>
      <c r="AT231" s="244" t="s">
        <v>173</v>
      </c>
      <c r="AU231" s="244" t="s">
        <v>83</v>
      </c>
      <c r="AV231" s="11" t="s">
        <v>83</v>
      </c>
      <c r="AW231" s="11" t="s">
        <v>37</v>
      </c>
      <c r="AX231" s="11" t="s">
        <v>24</v>
      </c>
      <c r="AY231" s="244" t="s">
        <v>163</v>
      </c>
    </row>
    <row r="232" s="1" customFormat="1" ht="25.5" customHeight="1">
      <c r="B232" s="46"/>
      <c r="C232" s="221" t="s">
        <v>464</v>
      </c>
      <c r="D232" s="221" t="s">
        <v>166</v>
      </c>
      <c r="E232" s="222" t="s">
        <v>512</v>
      </c>
      <c r="F232" s="223" t="s">
        <v>513</v>
      </c>
      <c r="G232" s="224" t="s">
        <v>231</v>
      </c>
      <c r="H232" s="225">
        <v>265</v>
      </c>
      <c r="I232" s="226"/>
      <c r="J232" s="227">
        <f>ROUND(I232*H232,2)</f>
        <v>0</v>
      </c>
      <c r="K232" s="223" t="s">
        <v>232</v>
      </c>
      <c r="L232" s="72"/>
      <c r="M232" s="228" t="s">
        <v>22</v>
      </c>
      <c r="N232" s="229" t="s">
        <v>45</v>
      </c>
      <c r="O232" s="47"/>
      <c r="P232" s="230">
        <f>O232*H232</f>
        <v>0</v>
      </c>
      <c r="Q232" s="230">
        <v>0.00059999999999999995</v>
      </c>
      <c r="R232" s="230">
        <f>Q232*H232</f>
        <v>0.15899999999999998</v>
      </c>
      <c r="S232" s="230">
        <v>0</v>
      </c>
      <c r="T232" s="231">
        <f>S232*H232</f>
        <v>0</v>
      </c>
      <c r="AR232" s="24" t="s">
        <v>183</v>
      </c>
      <c r="AT232" s="24" t="s">
        <v>166</v>
      </c>
      <c r="AU232" s="24" t="s">
        <v>83</v>
      </c>
      <c r="AY232" s="24" t="s">
        <v>163</v>
      </c>
      <c r="BE232" s="232">
        <f>IF(N232="základní",J232,0)</f>
        <v>0</v>
      </c>
      <c r="BF232" s="232">
        <f>IF(N232="snížená",J232,0)</f>
        <v>0</v>
      </c>
      <c r="BG232" s="232">
        <f>IF(N232="zákl. přenesená",J232,0)</f>
        <v>0</v>
      </c>
      <c r="BH232" s="232">
        <f>IF(N232="sníž. přenesená",J232,0)</f>
        <v>0</v>
      </c>
      <c r="BI232" s="232">
        <f>IF(N232="nulová",J232,0)</f>
        <v>0</v>
      </c>
      <c r="BJ232" s="24" t="s">
        <v>24</v>
      </c>
      <c r="BK232" s="232">
        <f>ROUND(I232*H232,2)</f>
        <v>0</v>
      </c>
      <c r="BL232" s="24" t="s">
        <v>183</v>
      </c>
      <c r="BM232" s="24" t="s">
        <v>514</v>
      </c>
    </row>
    <row r="233" s="1" customFormat="1">
      <c r="B233" s="46"/>
      <c r="C233" s="74"/>
      <c r="D233" s="235" t="s">
        <v>234</v>
      </c>
      <c r="E233" s="74"/>
      <c r="F233" s="259" t="s">
        <v>491</v>
      </c>
      <c r="G233" s="74"/>
      <c r="H233" s="74"/>
      <c r="I233" s="191"/>
      <c r="J233" s="74"/>
      <c r="K233" s="74"/>
      <c r="L233" s="72"/>
      <c r="M233" s="260"/>
      <c r="N233" s="47"/>
      <c r="O233" s="47"/>
      <c r="P233" s="47"/>
      <c r="Q233" s="47"/>
      <c r="R233" s="47"/>
      <c r="S233" s="47"/>
      <c r="T233" s="95"/>
      <c r="AT233" s="24" t="s">
        <v>234</v>
      </c>
      <c r="AU233" s="24" t="s">
        <v>83</v>
      </c>
    </row>
    <row r="234" s="11" customFormat="1">
      <c r="B234" s="233"/>
      <c r="C234" s="234"/>
      <c r="D234" s="235" t="s">
        <v>173</v>
      </c>
      <c r="E234" s="236" t="s">
        <v>22</v>
      </c>
      <c r="F234" s="237" t="s">
        <v>763</v>
      </c>
      <c r="G234" s="234"/>
      <c r="H234" s="238">
        <v>31</v>
      </c>
      <c r="I234" s="239"/>
      <c r="J234" s="234"/>
      <c r="K234" s="234"/>
      <c r="L234" s="240"/>
      <c r="M234" s="241"/>
      <c r="N234" s="242"/>
      <c r="O234" s="242"/>
      <c r="P234" s="242"/>
      <c r="Q234" s="242"/>
      <c r="R234" s="242"/>
      <c r="S234" s="242"/>
      <c r="T234" s="243"/>
      <c r="AT234" s="244" t="s">
        <v>173</v>
      </c>
      <c r="AU234" s="244" t="s">
        <v>83</v>
      </c>
      <c r="AV234" s="11" t="s">
        <v>83</v>
      </c>
      <c r="AW234" s="11" t="s">
        <v>37</v>
      </c>
      <c r="AX234" s="11" t="s">
        <v>74</v>
      </c>
      <c r="AY234" s="244" t="s">
        <v>163</v>
      </c>
    </row>
    <row r="235" s="11" customFormat="1">
      <c r="B235" s="233"/>
      <c r="C235" s="234"/>
      <c r="D235" s="235" t="s">
        <v>173</v>
      </c>
      <c r="E235" s="236" t="s">
        <v>22</v>
      </c>
      <c r="F235" s="237" t="s">
        <v>764</v>
      </c>
      <c r="G235" s="234"/>
      <c r="H235" s="238">
        <v>70</v>
      </c>
      <c r="I235" s="239"/>
      <c r="J235" s="234"/>
      <c r="K235" s="234"/>
      <c r="L235" s="240"/>
      <c r="M235" s="241"/>
      <c r="N235" s="242"/>
      <c r="O235" s="242"/>
      <c r="P235" s="242"/>
      <c r="Q235" s="242"/>
      <c r="R235" s="242"/>
      <c r="S235" s="242"/>
      <c r="T235" s="243"/>
      <c r="AT235" s="244" t="s">
        <v>173</v>
      </c>
      <c r="AU235" s="244" t="s">
        <v>83</v>
      </c>
      <c r="AV235" s="11" t="s">
        <v>83</v>
      </c>
      <c r="AW235" s="11" t="s">
        <v>37</v>
      </c>
      <c r="AX235" s="11" t="s">
        <v>74</v>
      </c>
      <c r="AY235" s="244" t="s">
        <v>163</v>
      </c>
    </row>
    <row r="236" s="11" customFormat="1">
      <c r="B236" s="233"/>
      <c r="C236" s="234"/>
      <c r="D236" s="235" t="s">
        <v>173</v>
      </c>
      <c r="E236" s="236" t="s">
        <v>22</v>
      </c>
      <c r="F236" s="237" t="s">
        <v>765</v>
      </c>
      <c r="G236" s="234"/>
      <c r="H236" s="238">
        <v>25</v>
      </c>
      <c r="I236" s="239"/>
      <c r="J236" s="234"/>
      <c r="K236" s="234"/>
      <c r="L236" s="240"/>
      <c r="M236" s="241"/>
      <c r="N236" s="242"/>
      <c r="O236" s="242"/>
      <c r="P236" s="242"/>
      <c r="Q236" s="242"/>
      <c r="R236" s="242"/>
      <c r="S236" s="242"/>
      <c r="T236" s="243"/>
      <c r="AT236" s="244" t="s">
        <v>173</v>
      </c>
      <c r="AU236" s="244" t="s">
        <v>83</v>
      </c>
      <c r="AV236" s="11" t="s">
        <v>83</v>
      </c>
      <c r="AW236" s="11" t="s">
        <v>37</v>
      </c>
      <c r="AX236" s="11" t="s">
        <v>74</v>
      </c>
      <c r="AY236" s="244" t="s">
        <v>163</v>
      </c>
    </row>
    <row r="237" s="11" customFormat="1">
      <c r="B237" s="233"/>
      <c r="C237" s="234"/>
      <c r="D237" s="235" t="s">
        <v>173</v>
      </c>
      <c r="E237" s="236" t="s">
        <v>22</v>
      </c>
      <c r="F237" s="237" t="s">
        <v>766</v>
      </c>
      <c r="G237" s="234"/>
      <c r="H237" s="238">
        <v>33</v>
      </c>
      <c r="I237" s="239"/>
      <c r="J237" s="234"/>
      <c r="K237" s="234"/>
      <c r="L237" s="240"/>
      <c r="M237" s="241"/>
      <c r="N237" s="242"/>
      <c r="O237" s="242"/>
      <c r="P237" s="242"/>
      <c r="Q237" s="242"/>
      <c r="R237" s="242"/>
      <c r="S237" s="242"/>
      <c r="T237" s="243"/>
      <c r="AT237" s="244" t="s">
        <v>173</v>
      </c>
      <c r="AU237" s="244" t="s">
        <v>83</v>
      </c>
      <c r="AV237" s="11" t="s">
        <v>83</v>
      </c>
      <c r="AW237" s="11" t="s">
        <v>37</v>
      </c>
      <c r="AX237" s="11" t="s">
        <v>74</v>
      </c>
      <c r="AY237" s="244" t="s">
        <v>163</v>
      </c>
    </row>
    <row r="238" s="11" customFormat="1">
      <c r="B238" s="233"/>
      <c r="C238" s="234"/>
      <c r="D238" s="235" t="s">
        <v>173</v>
      </c>
      <c r="E238" s="236" t="s">
        <v>22</v>
      </c>
      <c r="F238" s="237" t="s">
        <v>519</v>
      </c>
      <c r="G238" s="234"/>
      <c r="H238" s="238">
        <v>106</v>
      </c>
      <c r="I238" s="239"/>
      <c r="J238" s="234"/>
      <c r="K238" s="234"/>
      <c r="L238" s="240"/>
      <c r="M238" s="241"/>
      <c r="N238" s="242"/>
      <c r="O238" s="242"/>
      <c r="P238" s="242"/>
      <c r="Q238" s="242"/>
      <c r="R238" s="242"/>
      <c r="S238" s="242"/>
      <c r="T238" s="243"/>
      <c r="AT238" s="244" t="s">
        <v>173</v>
      </c>
      <c r="AU238" s="244" t="s">
        <v>83</v>
      </c>
      <c r="AV238" s="11" t="s">
        <v>83</v>
      </c>
      <c r="AW238" s="11" t="s">
        <v>37</v>
      </c>
      <c r="AX238" s="11" t="s">
        <v>74</v>
      </c>
      <c r="AY238" s="244" t="s">
        <v>163</v>
      </c>
    </row>
    <row r="239" s="13" customFormat="1">
      <c r="B239" s="261"/>
      <c r="C239" s="262"/>
      <c r="D239" s="235" t="s">
        <v>173</v>
      </c>
      <c r="E239" s="263" t="s">
        <v>22</v>
      </c>
      <c r="F239" s="264" t="s">
        <v>266</v>
      </c>
      <c r="G239" s="262"/>
      <c r="H239" s="265">
        <v>265</v>
      </c>
      <c r="I239" s="266"/>
      <c r="J239" s="262"/>
      <c r="K239" s="262"/>
      <c r="L239" s="267"/>
      <c r="M239" s="268"/>
      <c r="N239" s="269"/>
      <c r="O239" s="269"/>
      <c r="P239" s="269"/>
      <c r="Q239" s="269"/>
      <c r="R239" s="269"/>
      <c r="S239" s="269"/>
      <c r="T239" s="270"/>
      <c r="AT239" s="271" t="s">
        <v>173</v>
      </c>
      <c r="AU239" s="271" t="s">
        <v>83</v>
      </c>
      <c r="AV239" s="13" t="s">
        <v>183</v>
      </c>
      <c r="AW239" s="13" t="s">
        <v>37</v>
      </c>
      <c r="AX239" s="13" t="s">
        <v>24</v>
      </c>
      <c r="AY239" s="271" t="s">
        <v>163</v>
      </c>
    </row>
    <row r="240" s="1" customFormat="1" ht="25.5" customHeight="1">
      <c r="B240" s="46"/>
      <c r="C240" s="221" t="s">
        <v>468</v>
      </c>
      <c r="D240" s="221" t="s">
        <v>166</v>
      </c>
      <c r="E240" s="222" t="s">
        <v>525</v>
      </c>
      <c r="F240" s="223" t="s">
        <v>526</v>
      </c>
      <c r="G240" s="224" t="s">
        <v>231</v>
      </c>
      <c r="H240" s="225">
        <v>9</v>
      </c>
      <c r="I240" s="226"/>
      <c r="J240" s="227">
        <f>ROUND(I240*H240,2)</f>
        <v>0</v>
      </c>
      <c r="K240" s="223" t="s">
        <v>22</v>
      </c>
      <c r="L240" s="72"/>
      <c r="M240" s="228" t="s">
        <v>22</v>
      </c>
      <c r="N240" s="229" t="s">
        <v>45</v>
      </c>
      <c r="O240" s="47"/>
      <c r="P240" s="230">
        <f>O240*H240</f>
        <v>0</v>
      </c>
      <c r="Q240" s="230">
        <v>0.0011999999999999999</v>
      </c>
      <c r="R240" s="230">
        <f>Q240*H240</f>
        <v>0.010799999999999999</v>
      </c>
      <c r="S240" s="230">
        <v>0</v>
      </c>
      <c r="T240" s="231">
        <f>S240*H240</f>
        <v>0</v>
      </c>
      <c r="AR240" s="24" t="s">
        <v>183</v>
      </c>
      <c r="AT240" s="24" t="s">
        <v>166</v>
      </c>
      <c r="AU240" s="24" t="s">
        <v>83</v>
      </c>
      <c r="AY240" s="24" t="s">
        <v>163</v>
      </c>
      <c r="BE240" s="232">
        <f>IF(N240="základní",J240,0)</f>
        <v>0</v>
      </c>
      <c r="BF240" s="232">
        <f>IF(N240="snížená",J240,0)</f>
        <v>0</v>
      </c>
      <c r="BG240" s="232">
        <f>IF(N240="zákl. přenesená",J240,0)</f>
        <v>0</v>
      </c>
      <c r="BH240" s="232">
        <f>IF(N240="sníž. přenesená",J240,0)</f>
        <v>0</v>
      </c>
      <c r="BI240" s="232">
        <f>IF(N240="nulová",J240,0)</f>
        <v>0</v>
      </c>
      <c r="BJ240" s="24" t="s">
        <v>24</v>
      </c>
      <c r="BK240" s="232">
        <f>ROUND(I240*H240,2)</f>
        <v>0</v>
      </c>
      <c r="BL240" s="24" t="s">
        <v>183</v>
      </c>
      <c r="BM240" s="24" t="s">
        <v>527</v>
      </c>
    </row>
    <row r="241" s="1" customFormat="1">
      <c r="B241" s="46"/>
      <c r="C241" s="74"/>
      <c r="D241" s="235" t="s">
        <v>234</v>
      </c>
      <c r="E241" s="74"/>
      <c r="F241" s="259" t="s">
        <v>491</v>
      </c>
      <c r="G241" s="74"/>
      <c r="H241" s="74"/>
      <c r="I241" s="191"/>
      <c r="J241" s="74"/>
      <c r="K241" s="74"/>
      <c r="L241" s="72"/>
      <c r="M241" s="260"/>
      <c r="N241" s="47"/>
      <c r="O241" s="47"/>
      <c r="P241" s="47"/>
      <c r="Q241" s="47"/>
      <c r="R241" s="47"/>
      <c r="S241" s="47"/>
      <c r="T241" s="95"/>
      <c r="AT241" s="24" t="s">
        <v>234</v>
      </c>
      <c r="AU241" s="24" t="s">
        <v>83</v>
      </c>
    </row>
    <row r="242" s="11" customFormat="1">
      <c r="B242" s="233"/>
      <c r="C242" s="234"/>
      <c r="D242" s="235" t="s">
        <v>173</v>
      </c>
      <c r="E242" s="236" t="s">
        <v>22</v>
      </c>
      <c r="F242" s="237" t="s">
        <v>767</v>
      </c>
      <c r="G242" s="234"/>
      <c r="H242" s="238">
        <v>1</v>
      </c>
      <c r="I242" s="239"/>
      <c r="J242" s="234"/>
      <c r="K242" s="234"/>
      <c r="L242" s="240"/>
      <c r="M242" s="241"/>
      <c r="N242" s="242"/>
      <c r="O242" s="242"/>
      <c r="P242" s="242"/>
      <c r="Q242" s="242"/>
      <c r="R242" s="242"/>
      <c r="S242" s="242"/>
      <c r="T242" s="243"/>
      <c r="AT242" s="244" t="s">
        <v>173</v>
      </c>
      <c r="AU242" s="244" t="s">
        <v>83</v>
      </c>
      <c r="AV242" s="11" t="s">
        <v>83</v>
      </c>
      <c r="AW242" s="11" t="s">
        <v>37</v>
      </c>
      <c r="AX242" s="11" t="s">
        <v>74</v>
      </c>
      <c r="AY242" s="244" t="s">
        <v>163</v>
      </c>
    </row>
    <row r="243" s="11" customFormat="1">
      <c r="B243" s="233"/>
      <c r="C243" s="234"/>
      <c r="D243" s="235" t="s">
        <v>173</v>
      </c>
      <c r="E243" s="236" t="s">
        <v>22</v>
      </c>
      <c r="F243" s="237" t="s">
        <v>768</v>
      </c>
      <c r="G243" s="234"/>
      <c r="H243" s="238">
        <v>5</v>
      </c>
      <c r="I243" s="239"/>
      <c r="J243" s="234"/>
      <c r="K243" s="234"/>
      <c r="L243" s="240"/>
      <c r="M243" s="241"/>
      <c r="N243" s="242"/>
      <c r="O243" s="242"/>
      <c r="P243" s="242"/>
      <c r="Q243" s="242"/>
      <c r="R243" s="242"/>
      <c r="S243" s="242"/>
      <c r="T243" s="243"/>
      <c r="AT243" s="244" t="s">
        <v>173</v>
      </c>
      <c r="AU243" s="244" t="s">
        <v>83</v>
      </c>
      <c r="AV243" s="11" t="s">
        <v>83</v>
      </c>
      <c r="AW243" s="11" t="s">
        <v>37</v>
      </c>
      <c r="AX243" s="11" t="s">
        <v>74</v>
      </c>
      <c r="AY243" s="244" t="s">
        <v>163</v>
      </c>
    </row>
    <row r="244" s="11" customFormat="1">
      <c r="B244" s="233"/>
      <c r="C244" s="234"/>
      <c r="D244" s="235" t="s">
        <v>173</v>
      </c>
      <c r="E244" s="236" t="s">
        <v>22</v>
      </c>
      <c r="F244" s="237" t="s">
        <v>769</v>
      </c>
      <c r="G244" s="234"/>
      <c r="H244" s="238">
        <v>1</v>
      </c>
      <c r="I244" s="239"/>
      <c r="J244" s="234"/>
      <c r="K244" s="234"/>
      <c r="L244" s="240"/>
      <c r="M244" s="241"/>
      <c r="N244" s="242"/>
      <c r="O244" s="242"/>
      <c r="P244" s="242"/>
      <c r="Q244" s="242"/>
      <c r="R244" s="242"/>
      <c r="S244" s="242"/>
      <c r="T244" s="243"/>
      <c r="AT244" s="244" t="s">
        <v>173</v>
      </c>
      <c r="AU244" s="244" t="s">
        <v>83</v>
      </c>
      <c r="AV244" s="11" t="s">
        <v>83</v>
      </c>
      <c r="AW244" s="11" t="s">
        <v>37</v>
      </c>
      <c r="AX244" s="11" t="s">
        <v>74</v>
      </c>
      <c r="AY244" s="244" t="s">
        <v>163</v>
      </c>
    </row>
    <row r="245" s="11" customFormat="1">
      <c r="B245" s="233"/>
      <c r="C245" s="234"/>
      <c r="D245" s="235" t="s">
        <v>173</v>
      </c>
      <c r="E245" s="236" t="s">
        <v>22</v>
      </c>
      <c r="F245" s="237" t="s">
        <v>770</v>
      </c>
      <c r="G245" s="234"/>
      <c r="H245" s="238">
        <v>2</v>
      </c>
      <c r="I245" s="239"/>
      <c r="J245" s="234"/>
      <c r="K245" s="234"/>
      <c r="L245" s="240"/>
      <c r="M245" s="241"/>
      <c r="N245" s="242"/>
      <c r="O245" s="242"/>
      <c r="P245" s="242"/>
      <c r="Q245" s="242"/>
      <c r="R245" s="242"/>
      <c r="S245" s="242"/>
      <c r="T245" s="243"/>
      <c r="AT245" s="244" t="s">
        <v>173</v>
      </c>
      <c r="AU245" s="244" t="s">
        <v>83</v>
      </c>
      <c r="AV245" s="11" t="s">
        <v>83</v>
      </c>
      <c r="AW245" s="11" t="s">
        <v>37</v>
      </c>
      <c r="AX245" s="11" t="s">
        <v>74</v>
      </c>
      <c r="AY245" s="244" t="s">
        <v>163</v>
      </c>
    </row>
    <row r="246" s="13" customFormat="1">
      <c r="B246" s="261"/>
      <c r="C246" s="262"/>
      <c r="D246" s="235" t="s">
        <v>173</v>
      </c>
      <c r="E246" s="263" t="s">
        <v>22</v>
      </c>
      <c r="F246" s="264" t="s">
        <v>266</v>
      </c>
      <c r="G246" s="262"/>
      <c r="H246" s="265">
        <v>9</v>
      </c>
      <c r="I246" s="266"/>
      <c r="J246" s="262"/>
      <c r="K246" s="262"/>
      <c r="L246" s="267"/>
      <c r="M246" s="268"/>
      <c r="N246" s="269"/>
      <c r="O246" s="269"/>
      <c r="P246" s="269"/>
      <c r="Q246" s="269"/>
      <c r="R246" s="269"/>
      <c r="S246" s="269"/>
      <c r="T246" s="270"/>
      <c r="AT246" s="271" t="s">
        <v>173</v>
      </c>
      <c r="AU246" s="271" t="s">
        <v>83</v>
      </c>
      <c r="AV246" s="13" t="s">
        <v>183</v>
      </c>
      <c r="AW246" s="13" t="s">
        <v>37</v>
      </c>
      <c r="AX246" s="13" t="s">
        <v>24</v>
      </c>
      <c r="AY246" s="271" t="s">
        <v>163</v>
      </c>
    </row>
    <row r="247" s="1" customFormat="1" ht="25.5" customHeight="1">
      <c r="B247" s="46"/>
      <c r="C247" s="221" t="s">
        <v>473</v>
      </c>
      <c r="D247" s="221" t="s">
        <v>166</v>
      </c>
      <c r="E247" s="222" t="s">
        <v>534</v>
      </c>
      <c r="F247" s="223" t="s">
        <v>535</v>
      </c>
      <c r="G247" s="224" t="s">
        <v>261</v>
      </c>
      <c r="H247" s="225">
        <v>217</v>
      </c>
      <c r="I247" s="226"/>
      <c r="J247" s="227">
        <f>ROUND(I247*H247,2)</f>
        <v>0</v>
      </c>
      <c r="K247" s="223" t="s">
        <v>232</v>
      </c>
      <c r="L247" s="72"/>
      <c r="M247" s="228" t="s">
        <v>22</v>
      </c>
      <c r="N247" s="229" t="s">
        <v>45</v>
      </c>
      <c r="O247" s="47"/>
      <c r="P247" s="230">
        <f>O247*H247</f>
        <v>0</v>
      </c>
      <c r="Q247" s="230">
        <v>0.00020000000000000001</v>
      </c>
      <c r="R247" s="230">
        <f>Q247*H247</f>
        <v>0.043400000000000001</v>
      </c>
      <c r="S247" s="230">
        <v>0</v>
      </c>
      <c r="T247" s="231">
        <f>S247*H247</f>
        <v>0</v>
      </c>
      <c r="AR247" s="24" t="s">
        <v>183</v>
      </c>
      <c r="AT247" s="24" t="s">
        <v>166</v>
      </c>
      <c r="AU247" s="24" t="s">
        <v>83</v>
      </c>
      <c r="AY247" s="24" t="s">
        <v>163</v>
      </c>
      <c r="BE247" s="232">
        <f>IF(N247="základní",J247,0)</f>
        <v>0</v>
      </c>
      <c r="BF247" s="232">
        <f>IF(N247="snížená",J247,0)</f>
        <v>0</v>
      </c>
      <c r="BG247" s="232">
        <f>IF(N247="zákl. přenesená",J247,0)</f>
        <v>0</v>
      </c>
      <c r="BH247" s="232">
        <f>IF(N247="sníž. přenesená",J247,0)</f>
        <v>0</v>
      </c>
      <c r="BI247" s="232">
        <f>IF(N247="nulová",J247,0)</f>
        <v>0</v>
      </c>
      <c r="BJ247" s="24" t="s">
        <v>24</v>
      </c>
      <c r="BK247" s="232">
        <f>ROUND(I247*H247,2)</f>
        <v>0</v>
      </c>
      <c r="BL247" s="24" t="s">
        <v>183</v>
      </c>
      <c r="BM247" s="24" t="s">
        <v>536</v>
      </c>
    </row>
    <row r="248" s="1" customFormat="1">
      <c r="B248" s="46"/>
      <c r="C248" s="74"/>
      <c r="D248" s="235" t="s">
        <v>234</v>
      </c>
      <c r="E248" s="74"/>
      <c r="F248" s="259" t="s">
        <v>537</v>
      </c>
      <c r="G248" s="74"/>
      <c r="H248" s="74"/>
      <c r="I248" s="191"/>
      <c r="J248" s="74"/>
      <c r="K248" s="74"/>
      <c r="L248" s="72"/>
      <c r="M248" s="260"/>
      <c r="N248" s="47"/>
      <c r="O248" s="47"/>
      <c r="P248" s="47"/>
      <c r="Q248" s="47"/>
      <c r="R248" s="47"/>
      <c r="S248" s="47"/>
      <c r="T248" s="95"/>
      <c r="AT248" s="24" t="s">
        <v>234</v>
      </c>
      <c r="AU248" s="24" t="s">
        <v>83</v>
      </c>
    </row>
    <row r="249" s="11" customFormat="1">
      <c r="B249" s="233"/>
      <c r="C249" s="234"/>
      <c r="D249" s="235" t="s">
        <v>173</v>
      </c>
      <c r="E249" s="236" t="s">
        <v>22</v>
      </c>
      <c r="F249" s="237" t="s">
        <v>759</v>
      </c>
      <c r="G249" s="234"/>
      <c r="H249" s="238">
        <v>217</v>
      </c>
      <c r="I249" s="239"/>
      <c r="J249" s="234"/>
      <c r="K249" s="234"/>
      <c r="L249" s="240"/>
      <c r="M249" s="241"/>
      <c r="N249" s="242"/>
      <c r="O249" s="242"/>
      <c r="P249" s="242"/>
      <c r="Q249" s="242"/>
      <c r="R249" s="242"/>
      <c r="S249" s="242"/>
      <c r="T249" s="243"/>
      <c r="AT249" s="244" t="s">
        <v>173</v>
      </c>
      <c r="AU249" s="244" t="s">
        <v>83</v>
      </c>
      <c r="AV249" s="11" t="s">
        <v>83</v>
      </c>
      <c r="AW249" s="11" t="s">
        <v>37</v>
      </c>
      <c r="AX249" s="11" t="s">
        <v>24</v>
      </c>
      <c r="AY249" s="244" t="s">
        <v>163</v>
      </c>
    </row>
    <row r="250" s="1" customFormat="1" ht="25.5" customHeight="1">
      <c r="B250" s="46"/>
      <c r="C250" s="221" t="s">
        <v>477</v>
      </c>
      <c r="D250" s="221" t="s">
        <v>166</v>
      </c>
      <c r="E250" s="222" t="s">
        <v>539</v>
      </c>
      <c r="F250" s="223" t="s">
        <v>540</v>
      </c>
      <c r="G250" s="224" t="s">
        <v>261</v>
      </c>
      <c r="H250" s="225">
        <v>317</v>
      </c>
      <c r="I250" s="226"/>
      <c r="J250" s="227">
        <f>ROUND(I250*H250,2)</f>
        <v>0</v>
      </c>
      <c r="K250" s="223" t="s">
        <v>232</v>
      </c>
      <c r="L250" s="72"/>
      <c r="M250" s="228" t="s">
        <v>22</v>
      </c>
      <c r="N250" s="229" t="s">
        <v>45</v>
      </c>
      <c r="O250" s="47"/>
      <c r="P250" s="230">
        <f>O250*H250</f>
        <v>0</v>
      </c>
      <c r="Q250" s="230">
        <v>6.9999999999999994E-05</v>
      </c>
      <c r="R250" s="230">
        <f>Q250*H250</f>
        <v>0.022189999999999998</v>
      </c>
      <c r="S250" s="230">
        <v>0</v>
      </c>
      <c r="T250" s="231">
        <f>S250*H250</f>
        <v>0</v>
      </c>
      <c r="AR250" s="24" t="s">
        <v>183</v>
      </c>
      <c r="AT250" s="24" t="s">
        <v>166</v>
      </c>
      <c r="AU250" s="24" t="s">
        <v>83</v>
      </c>
      <c r="AY250" s="24" t="s">
        <v>163</v>
      </c>
      <c r="BE250" s="232">
        <f>IF(N250="základní",J250,0)</f>
        <v>0</v>
      </c>
      <c r="BF250" s="232">
        <f>IF(N250="snížená",J250,0)</f>
        <v>0</v>
      </c>
      <c r="BG250" s="232">
        <f>IF(N250="zákl. přenesená",J250,0)</f>
        <v>0</v>
      </c>
      <c r="BH250" s="232">
        <f>IF(N250="sníž. přenesená",J250,0)</f>
        <v>0</v>
      </c>
      <c r="BI250" s="232">
        <f>IF(N250="nulová",J250,0)</f>
        <v>0</v>
      </c>
      <c r="BJ250" s="24" t="s">
        <v>24</v>
      </c>
      <c r="BK250" s="232">
        <f>ROUND(I250*H250,2)</f>
        <v>0</v>
      </c>
      <c r="BL250" s="24" t="s">
        <v>183</v>
      </c>
      <c r="BM250" s="24" t="s">
        <v>541</v>
      </c>
    </row>
    <row r="251" s="1" customFormat="1">
      <c r="B251" s="46"/>
      <c r="C251" s="74"/>
      <c r="D251" s="235" t="s">
        <v>234</v>
      </c>
      <c r="E251" s="74"/>
      <c r="F251" s="259" t="s">
        <v>537</v>
      </c>
      <c r="G251" s="74"/>
      <c r="H251" s="74"/>
      <c r="I251" s="191"/>
      <c r="J251" s="74"/>
      <c r="K251" s="74"/>
      <c r="L251" s="72"/>
      <c r="M251" s="260"/>
      <c r="N251" s="47"/>
      <c r="O251" s="47"/>
      <c r="P251" s="47"/>
      <c r="Q251" s="47"/>
      <c r="R251" s="47"/>
      <c r="S251" s="47"/>
      <c r="T251" s="95"/>
      <c r="AT251" s="24" t="s">
        <v>234</v>
      </c>
      <c r="AU251" s="24" t="s">
        <v>83</v>
      </c>
    </row>
    <row r="252" s="11" customFormat="1">
      <c r="B252" s="233"/>
      <c r="C252" s="234"/>
      <c r="D252" s="235" t="s">
        <v>173</v>
      </c>
      <c r="E252" s="236" t="s">
        <v>22</v>
      </c>
      <c r="F252" s="237" t="s">
        <v>760</v>
      </c>
      <c r="G252" s="234"/>
      <c r="H252" s="238">
        <v>226</v>
      </c>
      <c r="I252" s="239"/>
      <c r="J252" s="234"/>
      <c r="K252" s="234"/>
      <c r="L252" s="240"/>
      <c r="M252" s="241"/>
      <c r="N252" s="242"/>
      <c r="O252" s="242"/>
      <c r="P252" s="242"/>
      <c r="Q252" s="242"/>
      <c r="R252" s="242"/>
      <c r="S252" s="242"/>
      <c r="T252" s="243"/>
      <c r="AT252" s="244" t="s">
        <v>173</v>
      </c>
      <c r="AU252" s="244" t="s">
        <v>83</v>
      </c>
      <c r="AV252" s="11" t="s">
        <v>83</v>
      </c>
      <c r="AW252" s="11" t="s">
        <v>37</v>
      </c>
      <c r="AX252" s="11" t="s">
        <v>74</v>
      </c>
      <c r="AY252" s="244" t="s">
        <v>163</v>
      </c>
    </row>
    <row r="253" s="11" customFormat="1">
      <c r="B253" s="233"/>
      <c r="C253" s="234"/>
      <c r="D253" s="235" t="s">
        <v>173</v>
      </c>
      <c r="E253" s="236" t="s">
        <v>22</v>
      </c>
      <c r="F253" s="237" t="s">
        <v>761</v>
      </c>
      <c r="G253" s="234"/>
      <c r="H253" s="238">
        <v>91</v>
      </c>
      <c r="I253" s="239"/>
      <c r="J253" s="234"/>
      <c r="K253" s="234"/>
      <c r="L253" s="240"/>
      <c r="M253" s="241"/>
      <c r="N253" s="242"/>
      <c r="O253" s="242"/>
      <c r="P253" s="242"/>
      <c r="Q253" s="242"/>
      <c r="R253" s="242"/>
      <c r="S253" s="242"/>
      <c r="T253" s="243"/>
      <c r="AT253" s="244" t="s">
        <v>173</v>
      </c>
      <c r="AU253" s="244" t="s">
        <v>83</v>
      </c>
      <c r="AV253" s="11" t="s">
        <v>83</v>
      </c>
      <c r="AW253" s="11" t="s">
        <v>37</v>
      </c>
      <c r="AX253" s="11" t="s">
        <v>74</v>
      </c>
      <c r="AY253" s="244" t="s">
        <v>163</v>
      </c>
    </row>
    <row r="254" s="13" customFormat="1">
      <c r="B254" s="261"/>
      <c r="C254" s="262"/>
      <c r="D254" s="235" t="s">
        <v>173</v>
      </c>
      <c r="E254" s="263" t="s">
        <v>22</v>
      </c>
      <c r="F254" s="264" t="s">
        <v>266</v>
      </c>
      <c r="G254" s="262"/>
      <c r="H254" s="265">
        <v>317</v>
      </c>
      <c r="I254" s="266"/>
      <c r="J254" s="262"/>
      <c r="K254" s="262"/>
      <c r="L254" s="267"/>
      <c r="M254" s="268"/>
      <c r="N254" s="269"/>
      <c r="O254" s="269"/>
      <c r="P254" s="269"/>
      <c r="Q254" s="269"/>
      <c r="R254" s="269"/>
      <c r="S254" s="269"/>
      <c r="T254" s="270"/>
      <c r="AT254" s="271" t="s">
        <v>173</v>
      </c>
      <c r="AU254" s="271" t="s">
        <v>83</v>
      </c>
      <c r="AV254" s="13" t="s">
        <v>183</v>
      </c>
      <c r="AW254" s="13" t="s">
        <v>37</v>
      </c>
      <c r="AX254" s="13" t="s">
        <v>24</v>
      </c>
      <c r="AY254" s="271" t="s">
        <v>163</v>
      </c>
    </row>
    <row r="255" s="1" customFormat="1" ht="25.5" customHeight="1">
      <c r="B255" s="46"/>
      <c r="C255" s="221" t="s">
        <v>483</v>
      </c>
      <c r="D255" s="221" t="s">
        <v>166</v>
      </c>
      <c r="E255" s="222" t="s">
        <v>543</v>
      </c>
      <c r="F255" s="223" t="s">
        <v>544</v>
      </c>
      <c r="G255" s="224" t="s">
        <v>261</v>
      </c>
      <c r="H255" s="225">
        <v>186</v>
      </c>
      <c r="I255" s="226"/>
      <c r="J255" s="227">
        <f>ROUND(I255*H255,2)</f>
        <v>0</v>
      </c>
      <c r="K255" s="223" t="s">
        <v>232</v>
      </c>
      <c r="L255" s="72"/>
      <c r="M255" s="228" t="s">
        <v>22</v>
      </c>
      <c r="N255" s="229" t="s">
        <v>45</v>
      </c>
      <c r="O255" s="47"/>
      <c r="P255" s="230">
        <f>O255*H255</f>
        <v>0</v>
      </c>
      <c r="Q255" s="230">
        <v>0.00040000000000000002</v>
      </c>
      <c r="R255" s="230">
        <f>Q255*H255</f>
        <v>0.074400000000000008</v>
      </c>
      <c r="S255" s="230">
        <v>0</v>
      </c>
      <c r="T255" s="231">
        <f>S255*H255</f>
        <v>0</v>
      </c>
      <c r="AR255" s="24" t="s">
        <v>183</v>
      </c>
      <c r="AT255" s="24" t="s">
        <v>166</v>
      </c>
      <c r="AU255" s="24" t="s">
        <v>83</v>
      </c>
      <c r="AY255" s="24" t="s">
        <v>163</v>
      </c>
      <c r="BE255" s="232">
        <f>IF(N255="základní",J255,0)</f>
        <v>0</v>
      </c>
      <c r="BF255" s="232">
        <f>IF(N255="snížená",J255,0)</f>
        <v>0</v>
      </c>
      <c r="BG255" s="232">
        <f>IF(N255="zákl. přenesená",J255,0)</f>
        <v>0</v>
      </c>
      <c r="BH255" s="232">
        <f>IF(N255="sníž. přenesená",J255,0)</f>
        <v>0</v>
      </c>
      <c r="BI255" s="232">
        <f>IF(N255="nulová",J255,0)</f>
        <v>0</v>
      </c>
      <c r="BJ255" s="24" t="s">
        <v>24</v>
      </c>
      <c r="BK255" s="232">
        <f>ROUND(I255*H255,2)</f>
        <v>0</v>
      </c>
      <c r="BL255" s="24" t="s">
        <v>183</v>
      </c>
      <c r="BM255" s="24" t="s">
        <v>545</v>
      </c>
    </row>
    <row r="256" s="1" customFormat="1">
      <c r="B256" s="46"/>
      <c r="C256" s="74"/>
      <c r="D256" s="235" t="s">
        <v>234</v>
      </c>
      <c r="E256" s="74"/>
      <c r="F256" s="259" t="s">
        <v>537</v>
      </c>
      <c r="G256" s="74"/>
      <c r="H256" s="74"/>
      <c r="I256" s="191"/>
      <c r="J256" s="74"/>
      <c r="K256" s="74"/>
      <c r="L256" s="72"/>
      <c r="M256" s="260"/>
      <c r="N256" s="47"/>
      <c r="O256" s="47"/>
      <c r="P256" s="47"/>
      <c r="Q256" s="47"/>
      <c r="R256" s="47"/>
      <c r="S256" s="47"/>
      <c r="T256" s="95"/>
      <c r="AT256" s="24" t="s">
        <v>234</v>
      </c>
      <c r="AU256" s="24" t="s">
        <v>83</v>
      </c>
    </row>
    <row r="257" s="11" customFormat="1">
      <c r="B257" s="233"/>
      <c r="C257" s="234"/>
      <c r="D257" s="235" t="s">
        <v>173</v>
      </c>
      <c r="E257" s="236" t="s">
        <v>22</v>
      </c>
      <c r="F257" s="237" t="s">
        <v>762</v>
      </c>
      <c r="G257" s="234"/>
      <c r="H257" s="238">
        <v>186</v>
      </c>
      <c r="I257" s="239"/>
      <c r="J257" s="234"/>
      <c r="K257" s="234"/>
      <c r="L257" s="240"/>
      <c r="M257" s="241"/>
      <c r="N257" s="242"/>
      <c r="O257" s="242"/>
      <c r="P257" s="242"/>
      <c r="Q257" s="242"/>
      <c r="R257" s="242"/>
      <c r="S257" s="242"/>
      <c r="T257" s="243"/>
      <c r="AT257" s="244" t="s">
        <v>173</v>
      </c>
      <c r="AU257" s="244" t="s">
        <v>83</v>
      </c>
      <c r="AV257" s="11" t="s">
        <v>83</v>
      </c>
      <c r="AW257" s="11" t="s">
        <v>37</v>
      </c>
      <c r="AX257" s="11" t="s">
        <v>24</v>
      </c>
      <c r="AY257" s="244" t="s">
        <v>163</v>
      </c>
    </row>
    <row r="258" s="1" customFormat="1" ht="25.5" customHeight="1">
      <c r="B258" s="46"/>
      <c r="C258" s="221" t="s">
        <v>487</v>
      </c>
      <c r="D258" s="221" t="s">
        <v>166</v>
      </c>
      <c r="E258" s="222" t="s">
        <v>552</v>
      </c>
      <c r="F258" s="223" t="s">
        <v>553</v>
      </c>
      <c r="G258" s="224" t="s">
        <v>231</v>
      </c>
      <c r="H258" s="225">
        <v>265</v>
      </c>
      <c r="I258" s="226"/>
      <c r="J258" s="227">
        <f>ROUND(I258*H258,2)</f>
        <v>0</v>
      </c>
      <c r="K258" s="223" t="s">
        <v>232</v>
      </c>
      <c r="L258" s="72"/>
      <c r="M258" s="228" t="s">
        <v>22</v>
      </c>
      <c r="N258" s="229" t="s">
        <v>45</v>
      </c>
      <c r="O258" s="47"/>
      <c r="P258" s="230">
        <f>O258*H258</f>
        <v>0</v>
      </c>
      <c r="Q258" s="230">
        <v>0.0016000000000000001</v>
      </c>
      <c r="R258" s="230">
        <f>Q258*H258</f>
        <v>0.42400000000000004</v>
      </c>
      <c r="S258" s="230">
        <v>0</v>
      </c>
      <c r="T258" s="231">
        <f>S258*H258</f>
        <v>0</v>
      </c>
      <c r="AR258" s="24" t="s">
        <v>183</v>
      </c>
      <c r="AT258" s="24" t="s">
        <v>166</v>
      </c>
      <c r="AU258" s="24" t="s">
        <v>83</v>
      </c>
      <c r="AY258" s="24" t="s">
        <v>163</v>
      </c>
      <c r="BE258" s="232">
        <f>IF(N258="základní",J258,0)</f>
        <v>0</v>
      </c>
      <c r="BF258" s="232">
        <f>IF(N258="snížená",J258,0)</f>
        <v>0</v>
      </c>
      <c r="BG258" s="232">
        <f>IF(N258="zákl. přenesená",J258,0)</f>
        <v>0</v>
      </c>
      <c r="BH258" s="232">
        <f>IF(N258="sníž. přenesená",J258,0)</f>
        <v>0</v>
      </c>
      <c r="BI258" s="232">
        <f>IF(N258="nulová",J258,0)</f>
        <v>0</v>
      </c>
      <c r="BJ258" s="24" t="s">
        <v>24</v>
      </c>
      <c r="BK258" s="232">
        <f>ROUND(I258*H258,2)</f>
        <v>0</v>
      </c>
      <c r="BL258" s="24" t="s">
        <v>183</v>
      </c>
      <c r="BM258" s="24" t="s">
        <v>554</v>
      </c>
    </row>
    <row r="259" s="1" customFormat="1">
      <c r="B259" s="46"/>
      <c r="C259" s="74"/>
      <c r="D259" s="235" t="s">
        <v>234</v>
      </c>
      <c r="E259" s="74"/>
      <c r="F259" s="259" t="s">
        <v>537</v>
      </c>
      <c r="G259" s="74"/>
      <c r="H259" s="74"/>
      <c r="I259" s="191"/>
      <c r="J259" s="74"/>
      <c r="K259" s="74"/>
      <c r="L259" s="72"/>
      <c r="M259" s="260"/>
      <c r="N259" s="47"/>
      <c r="O259" s="47"/>
      <c r="P259" s="47"/>
      <c r="Q259" s="47"/>
      <c r="R259" s="47"/>
      <c r="S259" s="47"/>
      <c r="T259" s="95"/>
      <c r="AT259" s="24" t="s">
        <v>234</v>
      </c>
      <c r="AU259" s="24" t="s">
        <v>83</v>
      </c>
    </row>
    <row r="260" s="11" customFormat="1">
      <c r="B260" s="233"/>
      <c r="C260" s="234"/>
      <c r="D260" s="235" t="s">
        <v>173</v>
      </c>
      <c r="E260" s="236" t="s">
        <v>22</v>
      </c>
      <c r="F260" s="237" t="s">
        <v>763</v>
      </c>
      <c r="G260" s="234"/>
      <c r="H260" s="238">
        <v>31</v>
      </c>
      <c r="I260" s="239"/>
      <c r="J260" s="234"/>
      <c r="K260" s="234"/>
      <c r="L260" s="240"/>
      <c r="M260" s="241"/>
      <c r="N260" s="242"/>
      <c r="O260" s="242"/>
      <c r="P260" s="242"/>
      <c r="Q260" s="242"/>
      <c r="R260" s="242"/>
      <c r="S260" s="242"/>
      <c r="T260" s="243"/>
      <c r="AT260" s="244" t="s">
        <v>173</v>
      </c>
      <c r="AU260" s="244" t="s">
        <v>83</v>
      </c>
      <c r="AV260" s="11" t="s">
        <v>83</v>
      </c>
      <c r="AW260" s="11" t="s">
        <v>37</v>
      </c>
      <c r="AX260" s="11" t="s">
        <v>74</v>
      </c>
      <c r="AY260" s="244" t="s">
        <v>163</v>
      </c>
    </row>
    <row r="261" s="11" customFormat="1">
      <c r="B261" s="233"/>
      <c r="C261" s="234"/>
      <c r="D261" s="235" t="s">
        <v>173</v>
      </c>
      <c r="E261" s="236" t="s">
        <v>22</v>
      </c>
      <c r="F261" s="237" t="s">
        <v>764</v>
      </c>
      <c r="G261" s="234"/>
      <c r="H261" s="238">
        <v>70</v>
      </c>
      <c r="I261" s="239"/>
      <c r="J261" s="234"/>
      <c r="K261" s="234"/>
      <c r="L261" s="240"/>
      <c r="M261" s="241"/>
      <c r="N261" s="242"/>
      <c r="O261" s="242"/>
      <c r="P261" s="242"/>
      <c r="Q261" s="242"/>
      <c r="R261" s="242"/>
      <c r="S261" s="242"/>
      <c r="T261" s="243"/>
      <c r="AT261" s="244" t="s">
        <v>173</v>
      </c>
      <c r="AU261" s="244" t="s">
        <v>83</v>
      </c>
      <c r="AV261" s="11" t="s">
        <v>83</v>
      </c>
      <c r="AW261" s="11" t="s">
        <v>37</v>
      </c>
      <c r="AX261" s="11" t="s">
        <v>74</v>
      </c>
      <c r="AY261" s="244" t="s">
        <v>163</v>
      </c>
    </row>
    <row r="262" s="11" customFormat="1">
      <c r="B262" s="233"/>
      <c r="C262" s="234"/>
      <c r="D262" s="235" t="s">
        <v>173</v>
      </c>
      <c r="E262" s="236" t="s">
        <v>22</v>
      </c>
      <c r="F262" s="237" t="s">
        <v>765</v>
      </c>
      <c r="G262" s="234"/>
      <c r="H262" s="238">
        <v>25</v>
      </c>
      <c r="I262" s="239"/>
      <c r="J262" s="234"/>
      <c r="K262" s="234"/>
      <c r="L262" s="240"/>
      <c r="M262" s="241"/>
      <c r="N262" s="242"/>
      <c r="O262" s="242"/>
      <c r="P262" s="242"/>
      <c r="Q262" s="242"/>
      <c r="R262" s="242"/>
      <c r="S262" s="242"/>
      <c r="T262" s="243"/>
      <c r="AT262" s="244" t="s">
        <v>173</v>
      </c>
      <c r="AU262" s="244" t="s">
        <v>83</v>
      </c>
      <c r="AV262" s="11" t="s">
        <v>83</v>
      </c>
      <c r="AW262" s="11" t="s">
        <v>37</v>
      </c>
      <c r="AX262" s="11" t="s">
        <v>74</v>
      </c>
      <c r="AY262" s="244" t="s">
        <v>163</v>
      </c>
    </row>
    <row r="263" s="11" customFormat="1">
      <c r="B263" s="233"/>
      <c r="C263" s="234"/>
      <c r="D263" s="235" t="s">
        <v>173</v>
      </c>
      <c r="E263" s="236" t="s">
        <v>22</v>
      </c>
      <c r="F263" s="237" t="s">
        <v>766</v>
      </c>
      <c r="G263" s="234"/>
      <c r="H263" s="238">
        <v>33</v>
      </c>
      <c r="I263" s="239"/>
      <c r="J263" s="234"/>
      <c r="K263" s="234"/>
      <c r="L263" s="240"/>
      <c r="M263" s="241"/>
      <c r="N263" s="242"/>
      <c r="O263" s="242"/>
      <c r="P263" s="242"/>
      <c r="Q263" s="242"/>
      <c r="R263" s="242"/>
      <c r="S263" s="242"/>
      <c r="T263" s="243"/>
      <c r="AT263" s="244" t="s">
        <v>173</v>
      </c>
      <c r="AU263" s="244" t="s">
        <v>83</v>
      </c>
      <c r="AV263" s="11" t="s">
        <v>83</v>
      </c>
      <c r="AW263" s="11" t="s">
        <v>37</v>
      </c>
      <c r="AX263" s="11" t="s">
        <v>74</v>
      </c>
      <c r="AY263" s="244" t="s">
        <v>163</v>
      </c>
    </row>
    <row r="264" s="11" customFormat="1">
      <c r="B264" s="233"/>
      <c r="C264" s="234"/>
      <c r="D264" s="235" t="s">
        <v>173</v>
      </c>
      <c r="E264" s="236" t="s">
        <v>22</v>
      </c>
      <c r="F264" s="237" t="s">
        <v>519</v>
      </c>
      <c r="G264" s="234"/>
      <c r="H264" s="238">
        <v>106</v>
      </c>
      <c r="I264" s="239"/>
      <c r="J264" s="234"/>
      <c r="K264" s="234"/>
      <c r="L264" s="240"/>
      <c r="M264" s="241"/>
      <c r="N264" s="242"/>
      <c r="O264" s="242"/>
      <c r="P264" s="242"/>
      <c r="Q264" s="242"/>
      <c r="R264" s="242"/>
      <c r="S264" s="242"/>
      <c r="T264" s="243"/>
      <c r="AT264" s="244" t="s">
        <v>173</v>
      </c>
      <c r="AU264" s="244" t="s">
        <v>83</v>
      </c>
      <c r="AV264" s="11" t="s">
        <v>83</v>
      </c>
      <c r="AW264" s="11" t="s">
        <v>37</v>
      </c>
      <c r="AX264" s="11" t="s">
        <v>74</v>
      </c>
      <c r="AY264" s="244" t="s">
        <v>163</v>
      </c>
    </row>
    <row r="265" s="13" customFormat="1">
      <c r="B265" s="261"/>
      <c r="C265" s="262"/>
      <c r="D265" s="235" t="s">
        <v>173</v>
      </c>
      <c r="E265" s="263" t="s">
        <v>22</v>
      </c>
      <c r="F265" s="264" t="s">
        <v>266</v>
      </c>
      <c r="G265" s="262"/>
      <c r="H265" s="265">
        <v>265</v>
      </c>
      <c r="I265" s="266"/>
      <c r="J265" s="262"/>
      <c r="K265" s="262"/>
      <c r="L265" s="267"/>
      <c r="M265" s="268"/>
      <c r="N265" s="269"/>
      <c r="O265" s="269"/>
      <c r="P265" s="269"/>
      <c r="Q265" s="269"/>
      <c r="R265" s="269"/>
      <c r="S265" s="269"/>
      <c r="T265" s="270"/>
      <c r="AT265" s="271" t="s">
        <v>173</v>
      </c>
      <c r="AU265" s="271" t="s">
        <v>83</v>
      </c>
      <c r="AV265" s="13" t="s">
        <v>183</v>
      </c>
      <c r="AW265" s="13" t="s">
        <v>37</v>
      </c>
      <c r="AX265" s="13" t="s">
        <v>24</v>
      </c>
      <c r="AY265" s="271" t="s">
        <v>163</v>
      </c>
    </row>
    <row r="266" s="1" customFormat="1" ht="25.5" customHeight="1">
      <c r="B266" s="46"/>
      <c r="C266" s="221" t="s">
        <v>493</v>
      </c>
      <c r="D266" s="221" t="s">
        <v>166</v>
      </c>
      <c r="E266" s="222" t="s">
        <v>556</v>
      </c>
      <c r="F266" s="223" t="s">
        <v>557</v>
      </c>
      <c r="G266" s="224" t="s">
        <v>231</v>
      </c>
      <c r="H266" s="225">
        <v>9</v>
      </c>
      <c r="I266" s="226"/>
      <c r="J266" s="227">
        <f>ROUND(I266*H266,2)</f>
        <v>0</v>
      </c>
      <c r="K266" s="223" t="s">
        <v>22</v>
      </c>
      <c r="L266" s="72"/>
      <c r="M266" s="228" t="s">
        <v>22</v>
      </c>
      <c r="N266" s="229" t="s">
        <v>45</v>
      </c>
      <c r="O266" s="47"/>
      <c r="P266" s="230">
        <f>O266*H266</f>
        <v>0</v>
      </c>
      <c r="Q266" s="230">
        <v>0.0016000000000000001</v>
      </c>
      <c r="R266" s="230">
        <f>Q266*H266</f>
        <v>0.014400000000000001</v>
      </c>
      <c r="S266" s="230">
        <v>0</v>
      </c>
      <c r="T266" s="231">
        <f>S266*H266</f>
        <v>0</v>
      </c>
      <c r="AR266" s="24" t="s">
        <v>183</v>
      </c>
      <c r="AT266" s="24" t="s">
        <v>166</v>
      </c>
      <c r="AU266" s="24" t="s">
        <v>83</v>
      </c>
      <c r="AY266" s="24" t="s">
        <v>163</v>
      </c>
      <c r="BE266" s="232">
        <f>IF(N266="základní",J266,0)</f>
        <v>0</v>
      </c>
      <c r="BF266" s="232">
        <f>IF(N266="snížená",J266,0)</f>
        <v>0</v>
      </c>
      <c r="BG266" s="232">
        <f>IF(N266="zákl. přenesená",J266,0)</f>
        <v>0</v>
      </c>
      <c r="BH266" s="232">
        <f>IF(N266="sníž. přenesená",J266,0)</f>
        <v>0</v>
      </c>
      <c r="BI266" s="232">
        <f>IF(N266="nulová",J266,0)</f>
        <v>0</v>
      </c>
      <c r="BJ266" s="24" t="s">
        <v>24</v>
      </c>
      <c r="BK266" s="232">
        <f>ROUND(I266*H266,2)</f>
        <v>0</v>
      </c>
      <c r="BL266" s="24" t="s">
        <v>183</v>
      </c>
      <c r="BM266" s="24" t="s">
        <v>558</v>
      </c>
    </row>
    <row r="267" s="1" customFormat="1">
      <c r="B267" s="46"/>
      <c r="C267" s="74"/>
      <c r="D267" s="235" t="s">
        <v>234</v>
      </c>
      <c r="E267" s="74"/>
      <c r="F267" s="259" t="s">
        <v>537</v>
      </c>
      <c r="G267" s="74"/>
      <c r="H267" s="74"/>
      <c r="I267" s="191"/>
      <c r="J267" s="74"/>
      <c r="K267" s="74"/>
      <c r="L267" s="72"/>
      <c r="M267" s="260"/>
      <c r="N267" s="47"/>
      <c r="O267" s="47"/>
      <c r="P267" s="47"/>
      <c r="Q267" s="47"/>
      <c r="R267" s="47"/>
      <c r="S267" s="47"/>
      <c r="T267" s="95"/>
      <c r="AT267" s="24" t="s">
        <v>234</v>
      </c>
      <c r="AU267" s="24" t="s">
        <v>83</v>
      </c>
    </row>
    <row r="268" s="11" customFormat="1">
      <c r="B268" s="233"/>
      <c r="C268" s="234"/>
      <c r="D268" s="235" t="s">
        <v>173</v>
      </c>
      <c r="E268" s="236" t="s">
        <v>22</v>
      </c>
      <c r="F268" s="237" t="s">
        <v>767</v>
      </c>
      <c r="G268" s="234"/>
      <c r="H268" s="238">
        <v>1</v>
      </c>
      <c r="I268" s="239"/>
      <c r="J268" s="234"/>
      <c r="K268" s="234"/>
      <c r="L268" s="240"/>
      <c r="M268" s="241"/>
      <c r="N268" s="242"/>
      <c r="O268" s="242"/>
      <c r="P268" s="242"/>
      <c r="Q268" s="242"/>
      <c r="R268" s="242"/>
      <c r="S268" s="242"/>
      <c r="T268" s="243"/>
      <c r="AT268" s="244" t="s">
        <v>173</v>
      </c>
      <c r="AU268" s="244" t="s">
        <v>83</v>
      </c>
      <c r="AV268" s="11" t="s">
        <v>83</v>
      </c>
      <c r="AW268" s="11" t="s">
        <v>37</v>
      </c>
      <c r="AX268" s="11" t="s">
        <v>74</v>
      </c>
      <c r="AY268" s="244" t="s">
        <v>163</v>
      </c>
    </row>
    <row r="269" s="11" customFormat="1">
      <c r="B269" s="233"/>
      <c r="C269" s="234"/>
      <c r="D269" s="235" t="s">
        <v>173</v>
      </c>
      <c r="E269" s="236" t="s">
        <v>22</v>
      </c>
      <c r="F269" s="237" t="s">
        <v>768</v>
      </c>
      <c r="G269" s="234"/>
      <c r="H269" s="238">
        <v>5</v>
      </c>
      <c r="I269" s="239"/>
      <c r="J269" s="234"/>
      <c r="K269" s="234"/>
      <c r="L269" s="240"/>
      <c r="M269" s="241"/>
      <c r="N269" s="242"/>
      <c r="O269" s="242"/>
      <c r="P269" s="242"/>
      <c r="Q269" s="242"/>
      <c r="R269" s="242"/>
      <c r="S269" s="242"/>
      <c r="T269" s="243"/>
      <c r="AT269" s="244" t="s">
        <v>173</v>
      </c>
      <c r="AU269" s="244" t="s">
        <v>83</v>
      </c>
      <c r="AV269" s="11" t="s">
        <v>83</v>
      </c>
      <c r="AW269" s="11" t="s">
        <v>37</v>
      </c>
      <c r="AX269" s="11" t="s">
        <v>74</v>
      </c>
      <c r="AY269" s="244" t="s">
        <v>163</v>
      </c>
    </row>
    <row r="270" s="11" customFormat="1">
      <c r="B270" s="233"/>
      <c r="C270" s="234"/>
      <c r="D270" s="235" t="s">
        <v>173</v>
      </c>
      <c r="E270" s="236" t="s">
        <v>22</v>
      </c>
      <c r="F270" s="237" t="s">
        <v>769</v>
      </c>
      <c r="G270" s="234"/>
      <c r="H270" s="238">
        <v>1</v>
      </c>
      <c r="I270" s="239"/>
      <c r="J270" s="234"/>
      <c r="K270" s="234"/>
      <c r="L270" s="240"/>
      <c r="M270" s="241"/>
      <c r="N270" s="242"/>
      <c r="O270" s="242"/>
      <c r="P270" s="242"/>
      <c r="Q270" s="242"/>
      <c r="R270" s="242"/>
      <c r="S270" s="242"/>
      <c r="T270" s="243"/>
      <c r="AT270" s="244" t="s">
        <v>173</v>
      </c>
      <c r="AU270" s="244" t="s">
        <v>83</v>
      </c>
      <c r="AV270" s="11" t="s">
        <v>83</v>
      </c>
      <c r="AW270" s="11" t="s">
        <v>37</v>
      </c>
      <c r="AX270" s="11" t="s">
        <v>74</v>
      </c>
      <c r="AY270" s="244" t="s">
        <v>163</v>
      </c>
    </row>
    <row r="271" s="11" customFormat="1">
      <c r="B271" s="233"/>
      <c r="C271" s="234"/>
      <c r="D271" s="235" t="s">
        <v>173</v>
      </c>
      <c r="E271" s="236" t="s">
        <v>22</v>
      </c>
      <c r="F271" s="237" t="s">
        <v>770</v>
      </c>
      <c r="G271" s="234"/>
      <c r="H271" s="238">
        <v>2</v>
      </c>
      <c r="I271" s="239"/>
      <c r="J271" s="234"/>
      <c r="K271" s="234"/>
      <c r="L271" s="240"/>
      <c r="M271" s="241"/>
      <c r="N271" s="242"/>
      <c r="O271" s="242"/>
      <c r="P271" s="242"/>
      <c r="Q271" s="242"/>
      <c r="R271" s="242"/>
      <c r="S271" s="242"/>
      <c r="T271" s="243"/>
      <c r="AT271" s="244" t="s">
        <v>173</v>
      </c>
      <c r="AU271" s="244" t="s">
        <v>83</v>
      </c>
      <c r="AV271" s="11" t="s">
        <v>83</v>
      </c>
      <c r="AW271" s="11" t="s">
        <v>37</v>
      </c>
      <c r="AX271" s="11" t="s">
        <v>74</v>
      </c>
      <c r="AY271" s="244" t="s">
        <v>163</v>
      </c>
    </row>
    <row r="272" s="13" customFormat="1">
      <c r="B272" s="261"/>
      <c r="C272" s="262"/>
      <c r="D272" s="235" t="s">
        <v>173</v>
      </c>
      <c r="E272" s="263" t="s">
        <v>22</v>
      </c>
      <c r="F272" s="264" t="s">
        <v>266</v>
      </c>
      <c r="G272" s="262"/>
      <c r="H272" s="265">
        <v>9</v>
      </c>
      <c r="I272" s="266"/>
      <c r="J272" s="262"/>
      <c r="K272" s="262"/>
      <c r="L272" s="267"/>
      <c r="M272" s="268"/>
      <c r="N272" s="269"/>
      <c r="O272" s="269"/>
      <c r="P272" s="269"/>
      <c r="Q272" s="269"/>
      <c r="R272" s="269"/>
      <c r="S272" s="269"/>
      <c r="T272" s="270"/>
      <c r="AT272" s="271" t="s">
        <v>173</v>
      </c>
      <c r="AU272" s="271" t="s">
        <v>83</v>
      </c>
      <c r="AV272" s="13" t="s">
        <v>183</v>
      </c>
      <c r="AW272" s="13" t="s">
        <v>37</v>
      </c>
      <c r="AX272" s="13" t="s">
        <v>24</v>
      </c>
      <c r="AY272" s="271" t="s">
        <v>163</v>
      </c>
    </row>
    <row r="273" s="1" customFormat="1" ht="25.5" customHeight="1">
      <c r="B273" s="46"/>
      <c r="C273" s="221" t="s">
        <v>501</v>
      </c>
      <c r="D273" s="221" t="s">
        <v>166</v>
      </c>
      <c r="E273" s="222" t="s">
        <v>560</v>
      </c>
      <c r="F273" s="223" t="s">
        <v>561</v>
      </c>
      <c r="G273" s="224" t="s">
        <v>261</v>
      </c>
      <c r="H273" s="225">
        <v>720</v>
      </c>
      <c r="I273" s="226"/>
      <c r="J273" s="227">
        <f>ROUND(I273*H273,2)</f>
        <v>0</v>
      </c>
      <c r="K273" s="223" t="s">
        <v>232</v>
      </c>
      <c r="L273" s="72"/>
      <c r="M273" s="228" t="s">
        <v>22</v>
      </c>
      <c r="N273" s="229" t="s">
        <v>45</v>
      </c>
      <c r="O273" s="47"/>
      <c r="P273" s="230">
        <f>O273*H273</f>
        <v>0</v>
      </c>
      <c r="Q273" s="230">
        <v>0</v>
      </c>
      <c r="R273" s="230">
        <f>Q273*H273</f>
        <v>0</v>
      </c>
      <c r="S273" s="230">
        <v>0</v>
      </c>
      <c r="T273" s="231">
        <f>S273*H273</f>
        <v>0</v>
      </c>
      <c r="AR273" s="24" t="s">
        <v>183</v>
      </c>
      <c r="AT273" s="24" t="s">
        <v>166</v>
      </c>
      <c r="AU273" s="24" t="s">
        <v>83</v>
      </c>
      <c r="AY273" s="24" t="s">
        <v>163</v>
      </c>
      <c r="BE273" s="232">
        <f>IF(N273="základní",J273,0)</f>
        <v>0</v>
      </c>
      <c r="BF273" s="232">
        <f>IF(N273="snížená",J273,0)</f>
        <v>0</v>
      </c>
      <c r="BG273" s="232">
        <f>IF(N273="zákl. přenesená",J273,0)</f>
        <v>0</v>
      </c>
      <c r="BH273" s="232">
        <f>IF(N273="sníž. přenesená",J273,0)</f>
        <v>0</v>
      </c>
      <c r="BI273" s="232">
        <f>IF(N273="nulová",J273,0)</f>
        <v>0</v>
      </c>
      <c r="BJ273" s="24" t="s">
        <v>24</v>
      </c>
      <c r="BK273" s="232">
        <f>ROUND(I273*H273,2)</f>
        <v>0</v>
      </c>
      <c r="BL273" s="24" t="s">
        <v>183</v>
      </c>
      <c r="BM273" s="24" t="s">
        <v>562</v>
      </c>
    </row>
    <row r="274" s="1" customFormat="1">
      <c r="B274" s="46"/>
      <c r="C274" s="74"/>
      <c r="D274" s="235" t="s">
        <v>234</v>
      </c>
      <c r="E274" s="74"/>
      <c r="F274" s="259" t="s">
        <v>563</v>
      </c>
      <c r="G274" s="74"/>
      <c r="H274" s="74"/>
      <c r="I274" s="191"/>
      <c r="J274" s="74"/>
      <c r="K274" s="74"/>
      <c r="L274" s="72"/>
      <c r="M274" s="260"/>
      <c r="N274" s="47"/>
      <c r="O274" s="47"/>
      <c r="P274" s="47"/>
      <c r="Q274" s="47"/>
      <c r="R274" s="47"/>
      <c r="S274" s="47"/>
      <c r="T274" s="95"/>
      <c r="AT274" s="24" t="s">
        <v>234</v>
      </c>
      <c r="AU274" s="24" t="s">
        <v>83</v>
      </c>
    </row>
    <row r="275" s="11" customFormat="1">
      <c r="B275" s="233"/>
      <c r="C275" s="234"/>
      <c r="D275" s="235" t="s">
        <v>173</v>
      </c>
      <c r="E275" s="236" t="s">
        <v>22</v>
      </c>
      <c r="F275" s="237" t="s">
        <v>771</v>
      </c>
      <c r="G275" s="234"/>
      <c r="H275" s="238">
        <v>720</v>
      </c>
      <c r="I275" s="239"/>
      <c r="J275" s="234"/>
      <c r="K275" s="234"/>
      <c r="L275" s="240"/>
      <c r="M275" s="241"/>
      <c r="N275" s="242"/>
      <c r="O275" s="242"/>
      <c r="P275" s="242"/>
      <c r="Q275" s="242"/>
      <c r="R275" s="242"/>
      <c r="S275" s="242"/>
      <c r="T275" s="243"/>
      <c r="AT275" s="244" t="s">
        <v>173</v>
      </c>
      <c r="AU275" s="244" t="s">
        <v>83</v>
      </c>
      <c r="AV275" s="11" t="s">
        <v>83</v>
      </c>
      <c r="AW275" s="11" t="s">
        <v>37</v>
      </c>
      <c r="AX275" s="11" t="s">
        <v>24</v>
      </c>
      <c r="AY275" s="244" t="s">
        <v>163</v>
      </c>
    </row>
    <row r="276" s="1" customFormat="1" ht="25.5" customHeight="1">
      <c r="B276" s="46"/>
      <c r="C276" s="221" t="s">
        <v>506</v>
      </c>
      <c r="D276" s="221" t="s">
        <v>166</v>
      </c>
      <c r="E276" s="222" t="s">
        <v>566</v>
      </c>
      <c r="F276" s="223" t="s">
        <v>567</v>
      </c>
      <c r="G276" s="224" t="s">
        <v>231</v>
      </c>
      <c r="H276" s="225">
        <v>274</v>
      </c>
      <c r="I276" s="226"/>
      <c r="J276" s="227">
        <f>ROUND(I276*H276,2)</f>
        <v>0</v>
      </c>
      <c r="K276" s="223" t="s">
        <v>232</v>
      </c>
      <c r="L276" s="72"/>
      <c r="M276" s="228" t="s">
        <v>22</v>
      </c>
      <c r="N276" s="229" t="s">
        <v>45</v>
      </c>
      <c r="O276" s="47"/>
      <c r="P276" s="230">
        <f>O276*H276</f>
        <v>0</v>
      </c>
      <c r="Q276" s="230">
        <v>1.0000000000000001E-05</v>
      </c>
      <c r="R276" s="230">
        <f>Q276*H276</f>
        <v>0.0027400000000000002</v>
      </c>
      <c r="S276" s="230">
        <v>0</v>
      </c>
      <c r="T276" s="231">
        <f>S276*H276</f>
        <v>0</v>
      </c>
      <c r="AR276" s="24" t="s">
        <v>183</v>
      </c>
      <c r="AT276" s="24" t="s">
        <v>166</v>
      </c>
      <c r="AU276" s="24" t="s">
        <v>83</v>
      </c>
      <c r="AY276" s="24" t="s">
        <v>163</v>
      </c>
      <c r="BE276" s="232">
        <f>IF(N276="základní",J276,0)</f>
        <v>0</v>
      </c>
      <c r="BF276" s="232">
        <f>IF(N276="snížená",J276,0)</f>
        <v>0</v>
      </c>
      <c r="BG276" s="232">
        <f>IF(N276="zákl. přenesená",J276,0)</f>
        <v>0</v>
      </c>
      <c r="BH276" s="232">
        <f>IF(N276="sníž. přenesená",J276,0)</f>
        <v>0</v>
      </c>
      <c r="BI276" s="232">
        <f>IF(N276="nulová",J276,0)</f>
        <v>0</v>
      </c>
      <c r="BJ276" s="24" t="s">
        <v>24</v>
      </c>
      <c r="BK276" s="232">
        <f>ROUND(I276*H276,2)</f>
        <v>0</v>
      </c>
      <c r="BL276" s="24" t="s">
        <v>183</v>
      </c>
      <c r="BM276" s="24" t="s">
        <v>568</v>
      </c>
    </row>
    <row r="277" s="1" customFormat="1">
      <c r="B277" s="46"/>
      <c r="C277" s="74"/>
      <c r="D277" s="235" t="s">
        <v>234</v>
      </c>
      <c r="E277" s="74"/>
      <c r="F277" s="259" t="s">
        <v>563</v>
      </c>
      <c r="G277" s="74"/>
      <c r="H277" s="74"/>
      <c r="I277" s="191"/>
      <c r="J277" s="74"/>
      <c r="K277" s="74"/>
      <c r="L277" s="72"/>
      <c r="M277" s="260"/>
      <c r="N277" s="47"/>
      <c r="O277" s="47"/>
      <c r="P277" s="47"/>
      <c r="Q277" s="47"/>
      <c r="R277" s="47"/>
      <c r="S277" s="47"/>
      <c r="T277" s="95"/>
      <c r="AT277" s="24" t="s">
        <v>234</v>
      </c>
      <c r="AU277" s="24" t="s">
        <v>83</v>
      </c>
    </row>
    <row r="278" s="11" customFormat="1">
      <c r="B278" s="233"/>
      <c r="C278" s="234"/>
      <c r="D278" s="235" t="s">
        <v>173</v>
      </c>
      <c r="E278" s="236" t="s">
        <v>22</v>
      </c>
      <c r="F278" s="237" t="s">
        <v>772</v>
      </c>
      <c r="G278" s="234"/>
      <c r="H278" s="238">
        <v>274</v>
      </c>
      <c r="I278" s="239"/>
      <c r="J278" s="234"/>
      <c r="K278" s="234"/>
      <c r="L278" s="240"/>
      <c r="M278" s="241"/>
      <c r="N278" s="242"/>
      <c r="O278" s="242"/>
      <c r="P278" s="242"/>
      <c r="Q278" s="242"/>
      <c r="R278" s="242"/>
      <c r="S278" s="242"/>
      <c r="T278" s="243"/>
      <c r="AT278" s="244" t="s">
        <v>173</v>
      </c>
      <c r="AU278" s="244" t="s">
        <v>83</v>
      </c>
      <c r="AV278" s="11" t="s">
        <v>83</v>
      </c>
      <c r="AW278" s="11" t="s">
        <v>37</v>
      </c>
      <c r="AX278" s="11" t="s">
        <v>24</v>
      </c>
      <c r="AY278" s="244" t="s">
        <v>163</v>
      </c>
    </row>
    <row r="279" s="1" customFormat="1" ht="38.25" customHeight="1">
      <c r="B279" s="46"/>
      <c r="C279" s="221" t="s">
        <v>511</v>
      </c>
      <c r="D279" s="221" t="s">
        <v>166</v>
      </c>
      <c r="E279" s="222" t="s">
        <v>571</v>
      </c>
      <c r="F279" s="223" t="s">
        <v>572</v>
      </c>
      <c r="G279" s="224" t="s">
        <v>261</v>
      </c>
      <c r="H279" s="225">
        <v>3628</v>
      </c>
      <c r="I279" s="226"/>
      <c r="J279" s="227">
        <f>ROUND(I279*H279,2)</f>
        <v>0</v>
      </c>
      <c r="K279" s="223" t="s">
        <v>22</v>
      </c>
      <c r="L279" s="72"/>
      <c r="M279" s="228" t="s">
        <v>22</v>
      </c>
      <c r="N279" s="229" t="s">
        <v>45</v>
      </c>
      <c r="O279" s="47"/>
      <c r="P279" s="230">
        <f>O279*H279</f>
        <v>0</v>
      </c>
      <c r="Q279" s="230">
        <v>0.1295</v>
      </c>
      <c r="R279" s="230">
        <f>Q279*H279</f>
        <v>469.82600000000002</v>
      </c>
      <c r="S279" s="230">
        <v>0</v>
      </c>
      <c r="T279" s="231">
        <f>S279*H279</f>
        <v>0</v>
      </c>
      <c r="AR279" s="24" t="s">
        <v>183</v>
      </c>
      <c r="AT279" s="24" t="s">
        <v>166</v>
      </c>
      <c r="AU279" s="24" t="s">
        <v>83</v>
      </c>
      <c r="AY279" s="24" t="s">
        <v>163</v>
      </c>
      <c r="BE279" s="232">
        <f>IF(N279="základní",J279,0)</f>
        <v>0</v>
      </c>
      <c r="BF279" s="232">
        <f>IF(N279="snížená",J279,0)</f>
        <v>0</v>
      </c>
      <c r="BG279" s="232">
        <f>IF(N279="zákl. přenesená",J279,0)</f>
        <v>0</v>
      </c>
      <c r="BH279" s="232">
        <f>IF(N279="sníž. přenesená",J279,0)</f>
        <v>0</v>
      </c>
      <c r="BI279" s="232">
        <f>IF(N279="nulová",J279,0)</f>
        <v>0</v>
      </c>
      <c r="BJ279" s="24" t="s">
        <v>24</v>
      </c>
      <c r="BK279" s="232">
        <f>ROUND(I279*H279,2)</f>
        <v>0</v>
      </c>
      <c r="BL279" s="24" t="s">
        <v>183</v>
      </c>
      <c r="BM279" s="24" t="s">
        <v>573</v>
      </c>
    </row>
    <row r="280" s="1" customFormat="1">
      <c r="B280" s="46"/>
      <c r="C280" s="74"/>
      <c r="D280" s="235" t="s">
        <v>234</v>
      </c>
      <c r="E280" s="74"/>
      <c r="F280" s="259" t="s">
        <v>574</v>
      </c>
      <c r="G280" s="74"/>
      <c r="H280" s="74"/>
      <c r="I280" s="191"/>
      <c r="J280" s="74"/>
      <c r="K280" s="74"/>
      <c r="L280" s="72"/>
      <c r="M280" s="260"/>
      <c r="N280" s="47"/>
      <c r="O280" s="47"/>
      <c r="P280" s="47"/>
      <c r="Q280" s="47"/>
      <c r="R280" s="47"/>
      <c r="S280" s="47"/>
      <c r="T280" s="95"/>
      <c r="AT280" s="24" t="s">
        <v>234</v>
      </c>
      <c r="AU280" s="24" t="s">
        <v>83</v>
      </c>
    </row>
    <row r="281" s="12" customFormat="1">
      <c r="B281" s="245"/>
      <c r="C281" s="246"/>
      <c r="D281" s="235" t="s">
        <v>173</v>
      </c>
      <c r="E281" s="247" t="s">
        <v>22</v>
      </c>
      <c r="F281" s="248" t="s">
        <v>575</v>
      </c>
      <c r="G281" s="246"/>
      <c r="H281" s="247" t="s">
        <v>22</v>
      </c>
      <c r="I281" s="249"/>
      <c r="J281" s="246"/>
      <c r="K281" s="246"/>
      <c r="L281" s="250"/>
      <c r="M281" s="251"/>
      <c r="N281" s="252"/>
      <c r="O281" s="252"/>
      <c r="P281" s="252"/>
      <c r="Q281" s="252"/>
      <c r="R281" s="252"/>
      <c r="S281" s="252"/>
      <c r="T281" s="253"/>
      <c r="AT281" s="254" t="s">
        <v>173</v>
      </c>
      <c r="AU281" s="254" t="s">
        <v>83</v>
      </c>
      <c r="AV281" s="12" t="s">
        <v>24</v>
      </c>
      <c r="AW281" s="12" t="s">
        <v>37</v>
      </c>
      <c r="AX281" s="12" t="s">
        <v>74</v>
      </c>
      <c r="AY281" s="254" t="s">
        <v>163</v>
      </c>
    </row>
    <row r="282" s="12" customFormat="1">
      <c r="B282" s="245"/>
      <c r="C282" s="246"/>
      <c r="D282" s="235" t="s">
        <v>173</v>
      </c>
      <c r="E282" s="247" t="s">
        <v>22</v>
      </c>
      <c r="F282" s="248" t="s">
        <v>576</v>
      </c>
      <c r="G282" s="246"/>
      <c r="H282" s="247" t="s">
        <v>22</v>
      </c>
      <c r="I282" s="249"/>
      <c r="J282" s="246"/>
      <c r="K282" s="246"/>
      <c r="L282" s="250"/>
      <c r="M282" s="251"/>
      <c r="N282" s="252"/>
      <c r="O282" s="252"/>
      <c r="P282" s="252"/>
      <c r="Q282" s="252"/>
      <c r="R282" s="252"/>
      <c r="S282" s="252"/>
      <c r="T282" s="253"/>
      <c r="AT282" s="254" t="s">
        <v>173</v>
      </c>
      <c r="AU282" s="254" t="s">
        <v>83</v>
      </c>
      <c r="AV282" s="12" t="s">
        <v>24</v>
      </c>
      <c r="AW282" s="12" t="s">
        <v>37</v>
      </c>
      <c r="AX282" s="12" t="s">
        <v>74</v>
      </c>
      <c r="AY282" s="254" t="s">
        <v>163</v>
      </c>
    </row>
    <row r="283" s="11" customFormat="1">
      <c r="B283" s="233"/>
      <c r="C283" s="234"/>
      <c r="D283" s="235" t="s">
        <v>173</v>
      </c>
      <c r="E283" s="236" t="s">
        <v>22</v>
      </c>
      <c r="F283" s="237" t="s">
        <v>773</v>
      </c>
      <c r="G283" s="234"/>
      <c r="H283" s="238">
        <v>4677</v>
      </c>
      <c r="I283" s="239"/>
      <c r="J283" s="234"/>
      <c r="K283" s="234"/>
      <c r="L283" s="240"/>
      <c r="M283" s="241"/>
      <c r="N283" s="242"/>
      <c r="O283" s="242"/>
      <c r="P283" s="242"/>
      <c r="Q283" s="242"/>
      <c r="R283" s="242"/>
      <c r="S283" s="242"/>
      <c r="T283" s="243"/>
      <c r="AT283" s="244" t="s">
        <v>173</v>
      </c>
      <c r="AU283" s="244" t="s">
        <v>83</v>
      </c>
      <c r="AV283" s="11" t="s">
        <v>83</v>
      </c>
      <c r="AW283" s="11" t="s">
        <v>37</v>
      </c>
      <c r="AX283" s="11" t="s">
        <v>74</v>
      </c>
      <c r="AY283" s="244" t="s">
        <v>163</v>
      </c>
    </row>
    <row r="284" s="11" customFormat="1">
      <c r="B284" s="233"/>
      <c r="C284" s="234"/>
      <c r="D284" s="235" t="s">
        <v>173</v>
      </c>
      <c r="E284" s="236" t="s">
        <v>22</v>
      </c>
      <c r="F284" s="237" t="s">
        <v>774</v>
      </c>
      <c r="G284" s="234"/>
      <c r="H284" s="238">
        <v>-773</v>
      </c>
      <c r="I284" s="239"/>
      <c r="J284" s="234"/>
      <c r="K284" s="234"/>
      <c r="L284" s="240"/>
      <c r="M284" s="241"/>
      <c r="N284" s="242"/>
      <c r="O284" s="242"/>
      <c r="P284" s="242"/>
      <c r="Q284" s="242"/>
      <c r="R284" s="242"/>
      <c r="S284" s="242"/>
      <c r="T284" s="243"/>
      <c r="AT284" s="244" t="s">
        <v>173</v>
      </c>
      <c r="AU284" s="244" t="s">
        <v>83</v>
      </c>
      <c r="AV284" s="11" t="s">
        <v>83</v>
      </c>
      <c r="AW284" s="11" t="s">
        <v>37</v>
      </c>
      <c r="AX284" s="11" t="s">
        <v>74</v>
      </c>
      <c r="AY284" s="244" t="s">
        <v>163</v>
      </c>
    </row>
    <row r="285" s="11" customFormat="1">
      <c r="B285" s="233"/>
      <c r="C285" s="234"/>
      <c r="D285" s="235" t="s">
        <v>173</v>
      </c>
      <c r="E285" s="236" t="s">
        <v>22</v>
      </c>
      <c r="F285" s="237" t="s">
        <v>775</v>
      </c>
      <c r="G285" s="234"/>
      <c r="H285" s="238">
        <v>37</v>
      </c>
      <c r="I285" s="239"/>
      <c r="J285" s="234"/>
      <c r="K285" s="234"/>
      <c r="L285" s="240"/>
      <c r="M285" s="241"/>
      <c r="N285" s="242"/>
      <c r="O285" s="242"/>
      <c r="P285" s="242"/>
      <c r="Q285" s="242"/>
      <c r="R285" s="242"/>
      <c r="S285" s="242"/>
      <c r="T285" s="243"/>
      <c r="AT285" s="244" t="s">
        <v>173</v>
      </c>
      <c r="AU285" s="244" t="s">
        <v>83</v>
      </c>
      <c r="AV285" s="11" t="s">
        <v>83</v>
      </c>
      <c r="AW285" s="11" t="s">
        <v>37</v>
      </c>
      <c r="AX285" s="11" t="s">
        <v>74</v>
      </c>
      <c r="AY285" s="244" t="s">
        <v>163</v>
      </c>
    </row>
    <row r="286" s="11" customFormat="1">
      <c r="B286" s="233"/>
      <c r="C286" s="234"/>
      <c r="D286" s="235" t="s">
        <v>173</v>
      </c>
      <c r="E286" s="236" t="s">
        <v>22</v>
      </c>
      <c r="F286" s="237" t="s">
        <v>776</v>
      </c>
      <c r="G286" s="234"/>
      <c r="H286" s="238">
        <v>-313</v>
      </c>
      <c r="I286" s="239"/>
      <c r="J286" s="234"/>
      <c r="K286" s="234"/>
      <c r="L286" s="240"/>
      <c r="M286" s="241"/>
      <c r="N286" s="242"/>
      <c r="O286" s="242"/>
      <c r="P286" s="242"/>
      <c r="Q286" s="242"/>
      <c r="R286" s="242"/>
      <c r="S286" s="242"/>
      <c r="T286" s="243"/>
      <c r="AT286" s="244" t="s">
        <v>173</v>
      </c>
      <c r="AU286" s="244" t="s">
        <v>83</v>
      </c>
      <c r="AV286" s="11" t="s">
        <v>83</v>
      </c>
      <c r="AW286" s="11" t="s">
        <v>37</v>
      </c>
      <c r="AX286" s="11" t="s">
        <v>74</v>
      </c>
      <c r="AY286" s="244" t="s">
        <v>163</v>
      </c>
    </row>
    <row r="287" s="13" customFormat="1">
      <c r="B287" s="261"/>
      <c r="C287" s="262"/>
      <c r="D287" s="235" t="s">
        <v>173</v>
      </c>
      <c r="E287" s="263" t="s">
        <v>22</v>
      </c>
      <c r="F287" s="264" t="s">
        <v>266</v>
      </c>
      <c r="G287" s="262"/>
      <c r="H287" s="265">
        <v>3628</v>
      </c>
      <c r="I287" s="266"/>
      <c r="J287" s="262"/>
      <c r="K287" s="262"/>
      <c r="L287" s="267"/>
      <c r="M287" s="268"/>
      <c r="N287" s="269"/>
      <c r="O287" s="269"/>
      <c r="P287" s="269"/>
      <c r="Q287" s="269"/>
      <c r="R287" s="269"/>
      <c r="S287" s="269"/>
      <c r="T287" s="270"/>
      <c r="AT287" s="271" t="s">
        <v>173</v>
      </c>
      <c r="AU287" s="271" t="s">
        <v>83</v>
      </c>
      <c r="AV287" s="13" t="s">
        <v>183</v>
      </c>
      <c r="AW287" s="13" t="s">
        <v>37</v>
      </c>
      <c r="AX287" s="13" t="s">
        <v>24</v>
      </c>
      <c r="AY287" s="271" t="s">
        <v>163</v>
      </c>
    </row>
    <row r="288" s="1" customFormat="1" ht="16.5" customHeight="1">
      <c r="B288" s="46"/>
      <c r="C288" s="272" t="s">
        <v>524</v>
      </c>
      <c r="D288" s="272" t="s">
        <v>344</v>
      </c>
      <c r="E288" s="273" t="s">
        <v>579</v>
      </c>
      <c r="F288" s="274" t="s">
        <v>580</v>
      </c>
      <c r="G288" s="275" t="s">
        <v>440</v>
      </c>
      <c r="H288" s="276">
        <v>3626.9099999999999</v>
      </c>
      <c r="I288" s="277"/>
      <c r="J288" s="278">
        <f>ROUND(I288*H288,2)</f>
        <v>0</v>
      </c>
      <c r="K288" s="274" t="s">
        <v>232</v>
      </c>
      <c r="L288" s="279"/>
      <c r="M288" s="280" t="s">
        <v>22</v>
      </c>
      <c r="N288" s="281" t="s">
        <v>45</v>
      </c>
      <c r="O288" s="47"/>
      <c r="P288" s="230">
        <f>O288*H288</f>
        <v>0</v>
      </c>
      <c r="Q288" s="230">
        <v>0.085000000000000006</v>
      </c>
      <c r="R288" s="230">
        <f>Q288*H288</f>
        <v>308.28735</v>
      </c>
      <c r="S288" s="230">
        <v>0</v>
      </c>
      <c r="T288" s="231">
        <f>S288*H288</f>
        <v>0</v>
      </c>
      <c r="AR288" s="24" t="s">
        <v>204</v>
      </c>
      <c r="AT288" s="24" t="s">
        <v>344</v>
      </c>
      <c r="AU288" s="24" t="s">
        <v>83</v>
      </c>
      <c r="AY288" s="24" t="s">
        <v>163</v>
      </c>
      <c r="BE288" s="232">
        <f>IF(N288="základní",J288,0)</f>
        <v>0</v>
      </c>
      <c r="BF288" s="232">
        <f>IF(N288="snížená",J288,0)</f>
        <v>0</v>
      </c>
      <c r="BG288" s="232">
        <f>IF(N288="zákl. přenesená",J288,0)</f>
        <v>0</v>
      </c>
      <c r="BH288" s="232">
        <f>IF(N288="sníž. přenesená",J288,0)</f>
        <v>0</v>
      </c>
      <c r="BI288" s="232">
        <f>IF(N288="nulová",J288,0)</f>
        <v>0</v>
      </c>
      <c r="BJ288" s="24" t="s">
        <v>24</v>
      </c>
      <c r="BK288" s="232">
        <f>ROUND(I288*H288,2)</f>
        <v>0</v>
      </c>
      <c r="BL288" s="24" t="s">
        <v>183</v>
      </c>
      <c r="BM288" s="24" t="s">
        <v>581</v>
      </c>
    </row>
    <row r="289" s="12" customFormat="1">
      <c r="B289" s="245"/>
      <c r="C289" s="246"/>
      <c r="D289" s="235" t="s">
        <v>173</v>
      </c>
      <c r="E289" s="247" t="s">
        <v>22</v>
      </c>
      <c r="F289" s="248" t="s">
        <v>582</v>
      </c>
      <c r="G289" s="246"/>
      <c r="H289" s="247" t="s">
        <v>22</v>
      </c>
      <c r="I289" s="249"/>
      <c r="J289" s="246"/>
      <c r="K289" s="246"/>
      <c r="L289" s="250"/>
      <c r="M289" s="251"/>
      <c r="N289" s="252"/>
      <c r="O289" s="252"/>
      <c r="P289" s="252"/>
      <c r="Q289" s="252"/>
      <c r="R289" s="252"/>
      <c r="S289" s="252"/>
      <c r="T289" s="253"/>
      <c r="AT289" s="254" t="s">
        <v>173</v>
      </c>
      <c r="AU289" s="254" t="s">
        <v>83</v>
      </c>
      <c r="AV289" s="12" t="s">
        <v>24</v>
      </c>
      <c r="AW289" s="12" t="s">
        <v>37</v>
      </c>
      <c r="AX289" s="12" t="s">
        <v>74</v>
      </c>
      <c r="AY289" s="254" t="s">
        <v>163</v>
      </c>
    </row>
    <row r="290" s="11" customFormat="1">
      <c r="B290" s="233"/>
      <c r="C290" s="234"/>
      <c r="D290" s="235" t="s">
        <v>173</v>
      </c>
      <c r="E290" s="236" t="s">
        <v>22</v>
      </c>
      <c r="F290" s="237" t="s">
        <v>777</v>
      </c>
      <c r="G290" s="234"/>
      <c r="H290" s="238">
        <v>4677</v>
      </c>
      <c r="I290" s="239"/>
      <c r="J290" s="234"/>
      <c r="K290" s="234"/>
      <c r="L290" s="240"/>
      <c r="M290" s="241"/>
      <c r="N290" s="242"/>
      <c r="O290" s="242"/>
      <c r="P290" s="242"/>
      <c r="Q290" s="242"/>
      <c r="R290" s="242"/>
      <c r="S290" s="242"/>
      <c r="T290" s="243"/>
      <c r="AT290" s="244" t="s">
        <v>173</v>
      </c>
      <c r="AU290" s="244" t="s">
        <v>83</v>
      </c>
      <c r="AV290" s="11" t="s">
        <v>83</v>
      </c>
      <c r="AW290" s="11" t="s">
        <v>37</v>
      </c>
      <c r="AX290" s="11" t="s">
        <v>74</v>
      </c>
      <c r="AY290" s="244" t="s">
        <v>163</v>
      </c>
    </row>
    <row r="291" s="11" customFormat="1">
      <c r="B291" s="233"/>
      <c r="C291" s="234"/>
      <c r="D291" s="235" t="s">
        <v>173</v>
      </c>
      <c r="E291" s="236" t="s">
        <v>22</v>
      </c>
      <c r="F291" s="237" t="s">
        <v>774</v>
      </c>
      <c r="G291" s="234"/>
      <c r="H291" s="238">
        <v>-773</v>
      </c>
      <c r="I291" s="239"/>
      <c r="J291" s="234"/>
      <c r="K291" s="234"/>
      <c r="L291" s="240"/>
      <c r="M291" s="241"/>
      <c r="N291" s="242"/>
      <c r="O291" s="242"/>
      <c r="P291" s="242"/>
      <c r="Q291" s="242"/>
      <c r="R291" s="242"/>
      <c r="S291" s="242"/>
      <c r="T291" s="243"/>
      <c r="AT291" s="244" t="s">
        <v>173</v>
      </c>
      <c r="AU291" s="244" t="s">
        <v>83</v>
      </c>
      <c r="AV291" s="11" t="s">
        <v>83</v>
      </c>
      <c r="AW291" s="11" t="s">
        <v>37</v>
      </c>
      <c r="AX291" s="11" t="s">
        <v>74</v>
      </c>
      <c r="AY291" s="244" t="s">
        <v>163</v>
      </c>
    </row>
    <row r="292" s="11" customFormat="1">
      <c r="B292" s="233"/>
      <c r="C292" s="234"/>
      <c r="D292" s="235" t="s">
        <v>173</v>
      </c>
      <c r="E292" s="236" t="s">
        <v>22</v>
      </c>
      <c r="F292" s="237" t="s">
        <v>776</v>
      </c>
      <c r="G292" s="234"/>
      <c r="H292" s="238">
        <v>-313</v>
      </c>
      <c r="I292" s="239"/>
      <c r="J292" s="234"/>
      <c r="K292" s="234"/>
      <c r="L292" s="240"/>
      <c r="M292" s="241"/>
      <c r="N292" s="242"/>
      <c r="O292" s="242"/>
      <c r="P292" s="242"/>
      <c r="Q292" s="242"/>
      <c r="R292" s="242"/>
      <c r="S292" s="242"/>
      <c r="T292" s="243"/>
      <c r="AT292" s="244" t="s">
        <v>173</v>
      </c>
      <c r="AU292" s="244" t="s">
        <v>83</v>
      </c>
      <c r="AV292" s="11" t="s">
        <v>83</v>
      </c>
      <c r="AW292" s="11" t="s">
        <v>37</v>
      </c>
      <c r="AX292" s="11" t="s">
        <v>74</v>
      </c>
      <c r="AY292" s="244" t="s">
        <v>163</v>
      </c>
    </row>
    <row r="293" s="13" customFormat="1">
      <c r="B293" s="261"/>
      <c r="C293" s="262"/>
      <c r="D293" s="235" t="s">
        <v>173</v>
      </c>
      <c r="E293" s="263" t="s">
        <v>22</v>
      </c>
      <c r="F293" s="264" t="s">
        <v>266</v>
      </c>
      <c r="G293" s="262"/>
      <c r="H293" s="265">
        <v>3591</v>
      </c>
      <c r="I293" s="266"/>
      <c r="J293" s="262"/>
      <c r="K293" s="262"/>
      <c r="L293" s="267"/>
      <c r="M293" s="268"/>
      <c r="N293" s="269"/>
      <c r="O293" s="269"/>
      <c r="P293" s="269"/>
      <c r="Q293" s="269"/>
      <c r="R293" s="269"/>
      <c r="S293" s="269"/>
      <c r="T293" s="270"/>
      <c r="AT293" s="271" t="s">
        <v>173</v>
      </c>
      <c r="AU293" s="271" t="s">
        <v>83</v>
      </c>
      <c r="AV293" s="13" t="s">
        <v>183</v>
      </c>
      <c r="AW293" s="13" t="s">
        <v>37</v>
      </c>
      <c r="AX293" s="13" t="s">
        <v>24</v>
      </c>
      <c r="AY293" s="271" t="s">
        <v>163</v>
      </c>
    </row>
    <row r="294" s="11" customFormat="1">
      <c r="B294" s="233"/>
      <c r="C294" s="234"/>
      <c r="D294" s="235" t="s">
        <v>173</v>
      </c>
      <c r="E294" s="234"/>
      <c r="F294" s="237" t="s">
        <v>778</v>
      </c>
      <c r="G294" s="234"/>
      <c r="H294" s="238">
        <v>3626.9099999999999</v>
      </c>
      <c r="I294" s="239"/>
      <c r="J294" s="234"/>
      <c r="K294" s="234"/>
      <c r="L294" s="240"/>
      <c r="M294" s="241"/>
      <c r="N294" s="242"/>
      <c r="O294" s="242"/>
      <c r="P294" s="242"/>
      <c r="Q294" s="242"/>
      <c r="R294" s="242"/>
      <c r="S294" s="242"/>
      <c r="T294" s="243"/>
      <c r="AT294" s="244" t="s">
        <v>173</v>
      </c>
      <c r="AU294" s="244" t="s">
        <v>83</v>
      </c>
      <c r="AV294" s="11" t="s">
        <v>83</v>
      </c>
      <c r="AW294" s="11" t="s">
        <v>6</v>
      </c>
      <c r="AX294" s="11" t="s">
        <v>24</v>
      </c>
      <c r="AY294" s="244" t="s">
        <v>163</v>
      </c>
    </row>
    <row r="295" s="1" customFormat="1" ht="38.25" customHeight="1">
      <c r="B295" s="46"/>
      <c r="C295" s="221" t="s">
        <v>533</v>
      </c>
      <c r="D295" s="221" t="s">
        <v>166</v>
      </c>
      <c r="E295" s="222" t="s">
        <v>779</v>
      </c>
      <c r="F295" s="223" t="s">
        <v>572</v>
      </c>
      <c r="G295" s="224" t="s">
        <v>261</v>
      </c>
      <c r="H295" s="225">
        <v>604</v>
      </c>
      <c r="I295" s="226"/>
      <c r="J295" s="227">
        <f>ROUND(I295*H295,2)</f>
        <v>0</v>
      </c>
      <c r="K295" s="223" t="s">
        <v>22</v>
      </c>
      <c r="L295" s="72"/>
      <c r="M295" s="228" t="s">
        <v>22</v>
      </c>
      <c r="N295" s="229" t="s">
        <v>45</v>
      </c>
      <c r="O295" s="47"/>
      <c r="P295" s="230">
        <f>O295*H295</f>
        <v>0</v>
      </c>
      <c r="Q295" s="230">
        <v>0.14066999999999999</v>
      </c>
      <c r="R295" s="230">
        <f>Q295*H295</f>
        <v>84.964679999999987</v>
      </c>
      <c r="S295" s="230">
        <v>0</v>
      </c>
      <c r="T295" s="231">
        <f>S295*H295</f>
        <v>0</v>
      </c>
      <c r="AR295" s="24" t="s">
        <v>183</v>
      </c>
      <c r="AT295" s="24" t="s">
        <v>166</v>
      </c>
      <c r="AU295" s="24" t="s">
        <v>83</v>
      </c>
      <c r="AY295" s="24" t="s">
        <v>163</v>
      </c>
      <c r="BE295" s="232">
        <f>IF(N295="základní",J295,0)</f>
        <v>0</v>
      </c>
      <c r="BF295" s="232">
        <f>IF(N295="snížená",J295,0)</f>
        <v>0</v>
      </c>
      <c r="BG295" s="232">
        <f>IF(N295="zákl. přenesená",J295,0)</f>
        <v>0</v>
      </c>
      <c r="BH295" s="232">
        <f>IF(N295="sníž. přenesená",J295,0)</f>
        <v>0</v>
      </c>
      <c r="BI295" s="232">
        <f>IF(N295="nulová",J295,0)</f>
        <v>0</v>
      </c>
      <c r="BJ295" s="24" t="s">
        <v>24</v>
      </c>
      <c r="BK295" s="232">
        <f>ROUND(I295*H295,2)</f>
        <v>0</v>
      </c>
      <c r="BL295" s="24" t="s">
        <v>183</v>
      </c>
      <c r="BM295" s="24" t="s">
        <v>780</v>
      </c>
    </row>
    <row r="296" s="1" customFormat="1">
      <c r="B296" s="46"/>
      <c r="C296" s="74"/>
      <c r="D296" s="235" t="s">
        <v>234</v>
      </c>
      <c r="E296" s="74"/>
      <c r="F296" s="259" t="s">
        <v>781</v>
      </c>
      <c r="G296" s="74"/>
      <c r="H296" s="74"/>
      <c r="I296" s="191"/>
      <c r="J296" s="74"/>
      <c r="K296" s="74"/>
      <c r="L296" s="72"/>
      <c r="M296" s="260"/>
      <c r="N296" s="47"/>
      <c r="O296" s="47"/>
      <c r="P296" s="47"/>
      <c r="Q296" s="47"/>
      <c r="R296" s="47"/>
      <c r="S296" s="47"/>
      <c r="T296" s="95"/>
      <c r="AT296" s="24" t="s">
        <v>234</v>
      </c>
      <c r="AU296" s="24" t="s">
        <v>83</v>
      </c>
    </row>
    <row r="297" s="12" customFormat="1">
      <c r="B297" s="245"/>
      <c r="C297" s="246"/>
      <c r="D297" s="235" t="s">
        <v>173</v>
      </c>
      <c r="E297" s="247" t="s">
        <v>22</v>
      </c>
      <c r="F297" s="248" t="s">
        <v>575</v>
      </c>
      <c r="G297" s="246"/>
      <c r="H297" s="247" t="s">
        <v>22</v>
      </c>
      <c r="I297" s="249"/>
      <c r="J297" s="246"/>
      <c r="K297" s="246"/>
      <c r="L297" s="250"/>
      <c r="M297" s="251"/>
      <c r="N297" s="252"/>
      <c r="O297" s="252"/>
      <c r="P297" s="252"/>
      <c r="Q297" s="252"/>
      <c r="R297" s="252"/>
      <c r="S297" s="252"/>
      <c r="T297" s="253"/>
      <c r="AT297" s="254" t="s">
        <v>173</v>
      </c>
      <c r="AU297" s="254" t="s">
        <v>83</v>
      </c>
      <c r="AV297" s="12" t="s">
        <v>24</v>
      </c>
      <c r="AW297" s="12" t="s">
        <v>37</v>
      </c>
      <c r="AX297" s="12" t="s">
        <v>74</v>
      </c>
      <c r="AY297" s="254" t="s">
        <v>163</v>
      </c>
    </row>
    <row r="298" s="11" customFormat="1">
      <c r="B298" s="233"/>
      <c r="C298" s="234"/>
      <c r="D298" s="235" t="s">
        <v>173</v>
      </c>
      <c r="E298" s="236" t="s">
        <v>22</v>
      </c>
      <c r="F298" s="237" t="s">
        <v>657</v>
      </c>
      <c r="G298" s="234"/>
      <c r="H298" s="238">
        <v>480</v>
      </c>
      <c r="I298" s="239"/>
      <c r="J298" s="234"/>
      <c r="K298" s="234"/>
      <c r="L298" s="240"/>
      <c r="M298" s="241"/>
      <c r="N298" s="242"/>
      <c r="O298" s="242"/>
      <c r="P298" s="242"/>
      <c r="Q298" s="242"/>
      <c r="R298" s="242"/>
      <c r="S298" s="242"/>
      <c r="T298" s="243"/>
      <c r="AT298" s="244" t="s">
        <v>173</v>
      </c>
      <c r="AU298" s="244" t="s">
        <v>83</v>
      </c>
      <c r="AV298" s="11" t="s">
        <v>83</v>
      </c>
      <c r="AW298" s="11" t="s">
        <v>37</v>
      </c>
      <c r="AX298" s="11" t="s">
        <v>74</v>
      </c>
      <c r="AY298" s="244" t="s">
        <v>163</v>
      </c>
    </row>
    <row r="299" s="11" customFormat="1">
      <c r="B299" s="233"/>
      <c r="C299" s="234"/>
      <c r="D299" s="235" t="s">
        <v>173</v>
      </c>
      <c r="E299" s="236" t="s">
        <v>22</v>
      </c>
      <c r="F299" s="237" t="s">
        <v>782</v>
      </c>
      <c r="G299" s="234"/>
      <c r="H299" s="238">
        <v>124</v>
      </c>
      <c r="I299" s="239"/>
      <c r="J299" s="234"/>
      <c r="K299" s="234"/>
      <c r="L299" s="240"/>
      <c r="M299" s="241"/>
      <c r="N299" s="242"/>
      <c r="O299" s="242"/>
      <c r="P299" s="242"/>
      <c r="Q299" s="242"/>
      <c r="R299" s="242"/>
      <c r="S299" s="242"/>
      <c r="T299" s="243"/>
      <c r="AT299" s="244" t="s">
        <v>173</v>
      </c>
      <c r="AU299" s="244" t="s">
        <v>83</v>
      </c>
      <c r="AV299" s="11" t="s">
        <v>83</v>
      </c>
      <c r="AW299" s="11" t="s">
        <v>37</v>
      </c>
      <c r="AX299" s="11" t="s">
        <v>74</v>
      </c>
      <c r="AY299" s="244" t="s">
        <v>163</v>
      </c>
    </row>
    <row r="300" s="13" customFormat="1">
      <c r="B300" s="261"/>
      <c r="C300" s="262"/>
      <c r="D300" s="235" t="s">
        <v>173</v>
      </c>
      <c r="E300" s="263" t="s">
        <v>22</v>
      </c>
      <c r="F300" s="264" t="s">
        <v>266</v>
      </c>
      <c r="G300" s="262"/>
      <c r="H300" s="265">
        <v>604</v>
      </c>
      <c r="I300" s="266"/>
      <c r="J300" s="262"/>
      <c r="K300" s="262"/>
      <c r="L300" s="267"/>
      <c r="M300" s="268"/>
      <c r="N300" s="269"/>
      <c r="O300" s="269"/>
      <c r="P300" s="269"/>
      <c r="Q300" s="269"/>
      <c r="R300" s="269"/>
      <c r="S300" s="269"/>
      <c r="T300" s="270"/>
      <c r="AT300" s="271" t="s">
        <v>173</v>
      </c>
      <c r="AU300" s="271" t="s">
        <v>83</v>
      </c>
      <c r="AV300" s="13" t="s">
        <v>183</v>
      </c>
      <c r="AW300" s="13" t="s">
        <v>37</v>
      </c>
      <c r="AX300" s="13" t="s">
        <v>24</v>
      </c>
      <c r="AY300" s="271" t="s">
        <v>163</v>
      </c>
    </row>
    <row r="301" s="1" customFormat="1" ht="16.5" customHeight="1">
      <c r="B301" s="46"/>
      <c r="C301" s="272" t="s">
        <v>425</v>
      </c>
      <c r="D301" s="272" t="s">
        <v>344</v>
      </c>
      <c r="E301" s="273" t="s">
        <v>579</v>
      </c>
      <c r="F301" s="274" t="s">
        <v>580</v>
      </c>
      <c r="G301" s="275" t="s">
        <v>440</v>
      </c>
      <c r="H301" s="276">
        <v>610.03999999999996</v>
      </c>
      <c r="I301" s="277"/>
      <c r="J301" s="278">
        <f>ROUND(I301*H301,2)</f>
        <v>0</v>
      </c>
      <c r="K301" s="274" t="s">
        <v>232</v>
      </c>
      <c r="L301" s="279"/>
      <c r="M301" s="280" t="s">
        <v>22</v>
      </c>
      <c r="N301" s="281" t="s">
        <v>45</v>
      </c>
      <c r="O301" s="47"/>
      <c r="P301" s="230">
        <f>O301*H301</f>
        <v>0</v>
      </c>
      <c r="Q301" s="230">
        <v>0.085000000000000006</v>
      </c>
      <c r="R301" s="230">
        <f>Q301*H301</f>
        <v>51.853400000000001</v>
      </c>
      <c r="S301" s="230">
        <v>0</v>
      </c>
      <c r="T301" s="231">
        <f>S301*H301</f>
        <v>0</v>
      </c>
      <c r="AR301" s="24" t="s">
        <v>204</v>
      </c>
      <c r="AT301" s="24" t="s">
        <v>344</v>
      </c>
      <c r="AU301" s="24" t="s">
        <v>83</v>
      </c>
      <c r="AY301" s="24" t="s">
        <v>163</v>
      </c>
      <c r="BE301" s="232">
        <f>IF(N301="základní",J301,0)</f>
        <v>0</v>
      </c>
      <c r="BF301" s="232">
        <f>IF(N301="snížená",J301,0)</f>
        <v>0</v>
      </c>
      <c r="BG301" s="232">
        <f>IF(N301="zákl. přenesená",J301,0)</f>
        <v>0</v>
      </c>
      <c r="BH301" s="232">
        <f>IF(N301="sníž. přenesená",J301,0)</f>
        <v>0</v>
      </c>
      <c r="BI301" s="232">
        <f>IF(N301="nulová",J301,0)</f>
        <v>0</v>
      </c>
      <c r="BJ301" s="24" t="s">
        <v>24</v>
      </c>
      <c r="BK301" s="232">
        <f>ROUND(I301*H301,2)</f>
        <v>0</v>
      </c>
      <c r="BL301" s="24" t="s">
        <v>183</v>
      </c>
      <c r="BM301" s="24" t="s">
        <v>783</v>
      </c>
    </row>
    <row r="302" s="11" customFormat="1">
      <c r="B302" s="233"/>
      <c r="C302" s="234"/>
      <c r="D302" s="235" t="s">
        <v>173</v>
      </c>
      <c r="E302" s="234"/>
      <c r="F302" s="237" t="s">
        <v>784</v>
      </c>
      <c r="G302" s="234"/>
      <c r="H302" s="238">
        <v>610.03999999999996</v>
      </c>
      <c r="I302" s="239"/>
      <c r="J302" s="234"/>
      <c r="K302" s="234"/>
      <c r="L302" s="240"/>
      <c r="M302" s="241"/>
      <c r="N302" s="242"/>
      <c r="O302" s="242"/>
      <c r="P302" s="242"/>
      <c r="Q302" s="242"/>
      <c r="R302" s="242"/>
      <c r="S302" s="242"/>
      <c r="T302" s="243"/>
      <c r="AT302" s="244" t="s">
        <v>173</v>
      </c>
      <c r="AU302" s="244" t="s">
        <v>83</v>
      </c>
      <c r="AV302" s="11" t="s">
        <v>83</v>
      </c>
      <c r="AW302" s="11" t="s">
        <v>6</v>
      </c>
      <c r="AX302" s="11" t="s">
        <v>24</v>
      </c>
      <c r="AY302" s="244" t="s">
        <v>163</v>
      </c>
    </row>
    <row r="303" s="1" customFormat="1" ht="25.5" customHeight="1">
      <c r="B303" s="46"/>
      <c r="C303" s="221" t="s">
        <v>542</v>
      </c>
      <c r="D303" s="221" t="s">
        <v>166</v>
      </c>
      <c r="E303" s="222" t="s">
        <v>585</v>
      </c>
      <c r="F303" s="223" t="s">
        <v>586</v>
      </c>
      <c r="G303" s="224" t="s">
        <v>261</v>
      </c>
      <c r="H303" s="225">
        <v>148</v>
      </c>
      <c r="I303" s="226"/>
      <c r="J303" s="227">
        <f>ROUND(I303*H303,2)</f>
        <v>0</v>
      </c>
      <c r="K303" s="223" t="s">
        <v>232</v>
      </c>
      <c r="L303" s="72"/>
      <c r="M303" s="228" t="s">
        <v>22</v>
      </c>
      <c r="N303" s="229" t="s">
        <v>45</v>
      </c>
      <c r="O303" s="47"/>
      <c r="P303" s="230">
        <f>O303*H303</f>
        <v>0</v>
      </c>
      <c r="Q303" s="230">
        <v>0</v>
      </c>
      <c r="R303" s="230">
        <f>Q303*H303</f>
        <v>0</v>
      </c>
      <c r="S303" s="230">
        <v>0</v>
      </c>
      <c r="T303" s="231">
        <f>S303*H303</f>
        <v>0</v>
      </c>
      <c r="AR303" s="24" t="s">
        <v>183</v>
      </c>
      <c r="AT303" s="24" t="s">
        <v>166</v>
      </c>
      <c r="AU303" s="24" t="s">
        <v>83</v>
      </c>
      <c r="AY303" s="24" t="s">
        <v>163</v>
      </c>
      <c r="BE303" s="232">
        <f>IF(N303="základní",J303,0)</f>
        <v>0</v>
      </c>
      <c r="BF303" s="232">
        <f>IF(N303="snížená",J303,0)</f>
        <v>0</v>
      </c>
      <c r="BG303" s="232">
        <f>IF(N303="zákl. přenesená",J303,0)</f>
        <v>0</v>
      </c>
      <c r="BH303" s="232">
        <f>IF(N303="sníž. přenesená",J303,0)</f>
        <v>0</v>
      </c>
      <c r="BI303" s="232">
        <f>IF(N303="nulová",J303,0)</f>
        <v>0</v>
      </c>
      <c r="BJ303" s="24" t="s">
        <v>24</v>
      </c>
      <c r="BK303" s="232">
        <f>ROUND(I303*H303,2)</f>
        <v>0</v>
      </c>
      <c r="BL303" s="24" t="s">
        <v>183</v>
      </c>
      <c r="BM303" s="24" t="s">
        <v>587</v>
      </c>
    </row>
    <row r="304" s="1" customFormat="1">
      <c r="B304" s="46"/>
      <c r="C304" s="74"/>
      <c r="D304" s="235" t="s">
        <v>234</v>
      </c>
      <c r="E304" s="74"/>
      <c r="F304" s="259" t="s">
        <v>588</v>
      </c>
      <c r="G304" s="74"/>
      <c r="H304" s="74"/>
      <c r="I304" s="191"/>
      <c r="J304" s="74"/>
      <c r="K304" s="74"/>
      <c r="L304" s="72"/>
      <c r="M304" s="260"/>
      <c r="N304" s="47"/>
      <c r="O304" s="47"/>
      <c r="P304" s="47"/>
      <c r="Q304" s="47"/>
      <c r="R304" s="47"/>
      <c r="S304" s="47"/>
      <c r="T304" s="95"/>
      <c r="AT304" s="24" t="s">
        <v>234</v>
      </c>
      <c r="AU304" s="24" t="s">
        <v>83</v>
      </c>
    </row>
    <row r="305" s="11" customFormat="1">
      <c r="B305" s="233"/>
      <c r="C305" s="234"/>
      <c r="D305" s="235" t="s">
        <v>173</v>
      </c>
      <c r="E305" s="236" t="s">
        <v>22</v>
      </c>
      <c r="F305" s="237" t="s">
        <v>785</v>
      </c>
      <c r="G305" s="234"/>
      <c r="H305" s="238">
        <v>148</v>
      </c>
      <c r="I305" s="239"/>
      <c r="J305" s="234"/>
      <c r="K305" s="234"/>
      <c r="L305" s="240"/>
      <c r="M305" s="241"/>
      <c r="N305" s="242"/>
      <c r="O305" s="242"/>
      <c r="P305" s="242"/>
      <c r="Q305" s="242"/>
      <c r="R305" s="242"/>
      <c r="S305" s="242"/>
      <c r="T305" s="243"/>
      <c r="AT305" s="244" t="s">
        <v>173</v>
      </c>
      <c r="AU305" s="244" t="s">
        <v>83</v>
      </c>
      <c r="AV305" s="11" t="s">
        <v>83</v>
      </c>
      <c r="AW305" s="11" t="s">
        <v>37</v>
      </c>
      <c r="AX305" s="11" t="s">
        <v>24</v>
      </c>
      <c r="AY305" s="244" t="s">
        <v>163</v>
      </c>
    </row>
    <row r="306" s="1" customFormat="1" ht="38.25" customHeight="1">
      <c r="B306" s="46"/>
      <c r="C306" s="221" t="s">
        <v>547</v>
      </c>
      <c r="D306" s="221" t="s">
        <v>166</v>
      </c>
      <c r="E306" s="222" t="s">
        <v>592</v>
      </c>
      <c r="F306" s="223" t="s">
        <v>593</v>
      </c>
      <c r="G306" s="224" t="s">
        <v>261</v>
      </c>
      <c r="H306" s="225">
        <v>148</v>
      </c>
      <c r="I306" s="226"/>
      <c r="J306" s="227">
        <f>ROUND(I306*H306,2)</f>
        <v>0</v>
      </c>
      <c r="K306" s="223" t="s">
        <v>232</v>
      </c>
      <c r="L306" s="72"/>
      <c r="M306" s="228" t="s">
        <v>22</v>
      </c>
      <c r="N306" s="229" t="s">
        <v>45</v>
      </c>
      <c r="O306" s="47"/>
      <c r="P306" s="230">
        <f>O306*H306</f>
        <v>0</v>
      </c>
      <c r="Q306" s="230">
        <v>0.00022000000000000001</v>
      </c>
      <c r="R306" s="230">
        <f>Q306*H306</f>
        <v>0.032559999999999999</v>
      </c>
      <c r="S306" s="230">
        <v>0</v>
      </c>
      <c r="T306" s="231">
        <f>S306*H306</f>
        <v>0</v>
      </c>
      <c r="AR306" s="24" t="s">
        <v>183</v>
      </c>
      <c r="AT306" s="24" t="s">
        <v>166</v>
      </c>
      <c r="AU306" s="24" t="s">
        <v>83</v>
      </c>
      <c r="AY306" s="24" t="s">
        <v>163</v>
      </c>
      <c r="BE306" s="232">
        <f>IF(N306="základní",J306,0)</f>
        <v>0</v>
      </c>
      <c r="BF306" s="232">
        <f>IF(N306="snížená",J306,0)</f>
        <v>0</v>
      </c>
      <c r="BG306" s="232">
        <f>IF(N306="zákl. přenesená",J306,0)</f>
        <v>0</v>
      </c>
      <c r="BH306" s="232">
        <f>IF(N306="sníž. přenesená",J306,0)</f>
        <v>0</v>
      </c>
      <c r="BI306" s="232">
        <f>IF(N306="nulová",J306,0)</f>
        <v>0</v>
      </c>
      <c r="BJ306" s="24" t="s">
        <v>24</v>
      </c>
      <c r="BK306" s="232">
        <f>ROUND(I306*H306,2)</f>
        <v>0</v>
      </c>
      <c r="BL306" s="24" t="s">
        <v>183</v>
      </c>
      <c r="BM306" s="24" t="s">
        <v>594</v>
      </c>
    </row>
    <row r="307" s="1" customFormat="1">
      <c r="B307" s="46"/>
      <c r="C307" s="74"/>
      <c r="D307" s="235" t="s">
        <v>234</v>
      </c>
      <c r="E307" s="74"/>
      <c r="F307" s="259" t="s">
        <v>595</v>
      </c>
      <c r="G307" s="74"/>
      <c r="H307" s="74"/>
      <c r="I307" s="191"/>
      <c r="J307" s="74"/>
      <c r="K307" s="74"/>
      <c r="L307" s="72"/>
      <c r="M307" s="260"/>
      <c r="N307" s="47"/>
      <c r="O307" s="47"/>
      <c r="P307" s="47"/>
      <c r="Q307" s="47"/>
      <c r="R307" s="47"/>
      <c r="S307" s="47"/>
      <c r="T307" s="95"/>
      <c r="AT307" s="24" t="s">
        <v>234</v>
      </c>
      <c r="AU307" s="24" t="s">
        <v>83</v>
      </c>
    </row>
    <row r="308" s="11" customFormat="1">
      <c r="B308" s="233"/>
      <c r="C308" s="234"/>
      <c r="D308" s="235" t="s">
        <v>173</v>
      </c>
      <c r="E308" s="236" t="s">
        <v>22</v>
      </c>
      <c r="F308" s="237" t="s">
        <v>785</v>
      </c>
      <c r="G308" s="234"/>
      <c r="H308" s="238">
        <v>148</v>
      </c>
      <c r="I308" s="239"/>
      <c r="J308" s="234"/>
      <c r="K308" s="234"/>
      <c r="L308" s="240"/>
      <c r="M308" s="241"/>
      <c r="N308" s="242"/>
      <c r="O308" s="242"/>
      <c r="P308" s="242"/>
      <c r="Q308" s="242"/>
      <c r="R308" s="242"/>
      <c r="S308" s="242"/>
      <c r="T308" s="243"/>
      <c r="AT308" s="244" t="s">
        <v>173</v>
      </c>
      <c r="AU308" s="244" t="s">
        <v>83</v>
      </c>
      <c r="AV308" s="11" t="s">
        <v>83</v>
      </c>
      <c r="AW308" s="11" t="s">
        <v>37</v>
      </c>
      <c r="AX308" s="11" t="s">
        <v>24</v>
      </c>
      <c r="AY308" s="244" t="s">
        <v>163</v>
      </c>
    </row>
    <row r="309" s="1" customFormat="1" ht="25.5" customHeight="1">
      <c r="B309" s="46"/>
      <c r="C309" s="221" t="s">
        <v>551</v>
      </c>
      <c r="D309" s="221" t="s">
        <v>166</v>
      </c>
      <c r="E309" s="222" t="s">
        <v>597</v>
      </c>
      <c r="F309" s="223" t="s">
        <v>598</v>
      </c>
      <c r="G309" s="224" t="s">
        <v>261</v>
      </c>
      <c r="H309" s="225">
        <v>124</v>
      </c>
      <c r="I309" s="226"/>
      <c r="J309" s="227">
        <f>ROUND(I309*H309,2)</f>
        <v>0</v>
      </c>
      <c r="K309" s="223" t="s">
        <v>232</v>
      </c>
      <c r="L309" s="72"/>
      <c r="M309" s="228" t="s">
        <v>22</v>
      </c>
      <c r="N309" s="229" t="s">
        <v>45</v>
      </c>
      <c r="O309" s="47"/>
      <c r="P309" s="230">
        <f>O309*H309</f>
        <v>0</v>
      </c>
      <c r="Q309" s="230">
        <v>0</v>
      </c>
      <c r="R309" s="230">
        <f>Q309*H309</f>
        <v>0</v>
      </c>
      <c r="S309" s="230">
        <v>0</v>
      </c>
      <c r="T309" s="231">
        <f>S309*H309</f>
        <v>0</v>
      </c>
      <c r="AR309" s="24" t="s">
        <v>183</v>
      </c>
      <c r="AT309" s="24" t="s">
        <v>166</v>
      </c>
      <c r="AU309" s="24" t="s">
        <v>83</v>
      </c>
      <c r="AY309" s="24" t="s">
        <v>163</v>
      </c>
      <c r="BE309" s="232">
        <f>IF(N309="základní",J309,0)</f>
        <v>0</v>
      </c>
      <c r="BF309" s="232">
        <f>IF(N309="snížená",J309,0)</f>
        <v>0</v>
      </c>
      <c r="BG309" s="232">
        <f>IF(N309="zákl. přenesená",J309,0)</f>
        <v>0</v>
      </c>
      <c r="BH309" s="232">
        <f>IF(N309="sníž. přenesená",J309,0)</f>
        <v>0</v>
      </c>
      <c r="BI309" s="232">
        <f>IF(N309="nulová",J309,0)</f>
        <v>0</v>
      </c>
      <c r="BJ309" s="24" t="s">
        <v>24</v>
      </c>
      <c r="BK309" s="232">
        <f>ROUND(I309*H309,2)</f>
        <v>0</v>
      </c>
      <c r="BL309" s="24" t="s">
        <v>183</v>
      </c>
      <c r="BM309" s="24" t="s">
        <v>599</v>
      </c>
    </row>
    <row r="310" s="1" customFormat="1">
      <c r="B310" s="46"/>
      <c r="C310" s="74"/>
      <c r="D310" s="235" t="s">
        <v>234</v>
      </c>
      <c r="E310" s="74"/>
      <c r="F310" s="259" t="s">
        <v>600</v>
      </c>
      <c r="G310" s="74"/>
      <c r="H310" s="74"/>
      <c r="I310" s="191"/>
      <c r="J310" s="74"/>
      <c r="K310" s="74"/>
      <c r="L310" s="72"/>
      <c r="M310" s="260"/>
      <c r="N310" s="47"/>
      <c r="O310" s="47"/>
      <c r="P310" s="47"/>
      <c r="Q310" s="47"/>
      <c r="R310" s="47"/>
      <c r="S310" s="47"/>
      <c r="T310" s="95"/>
      <c r="AT310" s="24" t="s">
        <v>234</v>
      </c>
      <c r="AU310" s="24" t="s">
        <v>83</v>
      </c>
    </row>
    <row r="311" s="11" customFormat="1">
      <c r="B311" s="233"/>
      <c r="C311" s="234"/>
      <c r="D311" s="235" t="s">
        <v>173</v>
      </c>
      <c r="E311" s="236" t="s">
        <v>22</v>
      </c>
      <c r="F311" s="237" t="s">
        <v>786</v>
      </c>
      <c r="G311" s="234"/>
      <c r="H311" s="238">
        <v>124</v>
      </c>
      <c r="I311" s="239"/>
      <c r="J311" s="234"/>
      <c r="K311" s="234"/>
      <c r="L311" s="240"/>
      <c r="M311" s="241"/>
      <c r="N311" s="242"/>
      <c r="O311" s="242"/>
      <c r="P311" s="242"/>
      <c r="Q311" s="242"/>
      <c r="R311" s="242"/>
      <c r="S311" s="242"/>
      <c r="T311" s="243"/>
      <c r="AT311" s="244" t="s">
        <v>173</v>
      </c>
      <c r="AU311" s="244" t="s">
        <v>83</v>
      </c>
      <c r="AV311" s="11" t="s">
        <v>83</v>
      </c>
      <c r="AW311" s="11" t="s">
        <v>37</v>
      </c>
      <c r="AX311" s="11" t="s">
        <v>24</v>
      </c>
      <c r="AY311" s="244" t="s">
        <v>163</v>
      </c>
    </row>
    <row r="312" s="1" customFormat="1" ht="38.25" customHeight="1">
      <c r="B312" s="46"/>
      <c r="C312" s="221" t="s">
        <v>555</v>
      </c>
      <c r="D312" s="221" t="s">
        <v>166</v>
      </c>
      <c r="E312" s="222" t="s">
        <v>602</v>
      </c>
      <c r="F312" s="223" t="s">
        <v>603</v>
      </c>
      <c r="G312" s="224" t="s">
        <v>440</v>
      </c>
      <c r="H312" s="225">
        <v>2</v>
      </c>
      <c r="I312" s="226"/>
      <c r="J312" s="227">
        <f>ROUND(I312*H312,2)</f>
        <v>0</v>
      </c>
      <c r="K312" s="223" t="s">
        <v>232</v>
      </c>
      <c r="L312" s="72"/>
      <c r="M312" s="228" t="s">
        <v>22</v>
      </c>
      <c r="N312" s="229" t="s">
        <v>45</v>
      </c>
      <c r="O312" s="47"/>
      <c r="P312" s="230">
        <f>O312*H312</f>
        <v>0</v>
      </c>
      <c r="Q312" s="230">
        <v>0</v>
      </c>
      <c r="R312" s="230">
        <f>Q312*H312</f>
        <v>0</v>
      </c>
      <c r="S312" s="230">
        <v>0.082000000000000003</v>
      </c>
      <c r="T312" s="231">
        <f>S312*H312</f>
        <v>0.16400000000000001</v>
      </c>
      <c r="AR312" s="24" t="s">
        <v>183</v>
      </c>
      <c r="AT312" s="24" t="s">
        <v>166</v>
      </c>
      <c r="AU312" s="24" t="s">
        <v>83</v>
      </c>
      <c r="AY312" s="24" t="s">
        <v>163</v>
      </c>
      <c r="BE312" s="232">
        <f>IF(N312="základní",J312,0)</f>
        <v>0</v>
      </c>
      <c r="BF312" s="232">
        <f>IF(N312="snížená",J312,0)</f>
        <v>0</v>
      </c>
      <c r="BG312" s="232">
        <f>IF(N312="zákl. přenesená",J312,0)</f>
        <v>0</v>
      </c>
      <c r="BH312" s="232">
        <f>IF(N312="sníž. přenesená",J312,0)</f>
        <v>0</v>
      </c>
      <c r="BI312" s="232">
        <f>IF(N312="nulová",J312,0)</f>
        <v>0</v>
      </c>
      <c r="BJ312" s="24" t="s">
        <v>24</v>
      </c>
      <c r="BK312" s="232">
        <f>ROUND(I312*H312,2)</f>
        <v>0</v>
      </c>
      <c r="BL312" s="24" t="s">
        <v>183</v>
      </c>
      <c r="BM312" s="24" t="s">
        <v>787</v>
      </c>
    </row>
    <row r="313" s="1" customFormat="1">
      <c r="B313" s="46"/>
      <c r="C313" s="74"/>
      <c r="D313" s="235" t="s">
        <v>234</v>
      </c>
      <c r="E313" s="74"/>
      <c r="F313" s="259" t="s">
        <v>605</v>
      </c>
      <c r="G313" s="74"/>
      <c r="H313" s="74"/>
      <c r="I313" s="191"/>
      <c r="J313" s="74"/>
      <c r="K313" s="74"/>
      <c r="L313" s="72"/>
      <c r="M313" s="260"/>
      <c r="N313" s="47"/>
      <c r="O313" s="47"/>
      <c r="P313" s="47"/>
      <c r="Q313" s="47"/>
      <c r="R313" s="47"/>
      <c r="S313" s="47"/>
      <c r="T313" s="95"/>
      <c r="AT313" s="24" t="s">
        <v>234</v>
      </c>
      <c r="AU313" s="24" t="s">
        <v>83</v>
      </c>
    </row>
    <row r="314" s="1" customFormat="1" ht="51" customHeight="1">
      <c r="B314" s="46"/>
      <c r="C314" s="221" t="s">
        <v>559</v>
      </c>
      <c r="D314" s="221" t="s">
        <v>166</v>
      </c>
      <c r="E314" s="222" t="s">
        <v>608</v>
      </c>
      <c r="F314" s="223" t="s">
        <v>609</v>
      </c>
      <c r="G314" s="224" t="s">
        <v>261</v>
      </c>
      <c r="H314" s="225">
        <v>480</v>
      </c>
      <c r="I314" s="226"/>
      <c r="J314" s="227">
        <f>ROUND(I314*H314,2)</f>
        <v>0</v>
      </c>
      <c r="K314" s="223" t="s">
        <v>232</v>
      </c>
      <c r="L314" s="72"/>
      <c r="M314" s="228" t="s">
        <v>22</v>
      </c>
      <c r="N314" s="229" t="s">
        <v>45</v>
      </c>
      <c r="O314" s="47"/>
      <c r="P314" s="230">
        <f>O314*H314</f>
        <v>0</v>
      </c>
      <c r="Q314" s="230">
        <v>0</v>
      </c>
      <c r="R314" s="230">
        <f>Q314*H314</f>
        <v>0</v>
      </c>
      <c r="S314" s="230">
        <v>0</v>
      </c>
      <c r="T314" s="231">
        <f>S314*H314</f>
        <v>0</v>
      </c>
      <c r="AR314" s="24" t="s">
        <v>183</v>
      </c>
      <c r="AT314" s="24" t="s">
        <v>166</v>
      </c>
      <c r="AU314" s="24" t="s">
        <v>83</v>
      </c>
      <c r="AY314" s="24" t="s">
        <v>163</v>
      </c>
      <c r="BE314" s="232">
        <f>IF(N314="základní",J314,0)</f>
        <v>0</v>
      </c>
      <c r="BF314" s="232">
        <f>IF(N314="snížená",J314,0)</f>
        <v>0</v>
      </c>
      <c r="BG314" s="232">
        <f>IF(N314="zákl. přenesená",J314,0)</f>
        <v>0</v>
      </c>
      <c r="BH314" s="232">
        <f>IF(N314="sníž. přenesená",J314,0)</f>
        <v>0</v>
      </c>
      <c r="BI314" s="232">
        <f>IF(N314="nulová",J314,0)</f>
        <v>0</v>
      </c>
      <c r="BJ314" s="24" t="s">
        <v>24</v>
      </c>
      <c r="BK314" s="232">
        <f>ROUND(I314*H314,2)</f>
        <v>0</v>
      </c>
      <c r="BL314" s="24" t="s">
        <v>183</v>
      </c>
      <c r="BM314" s="24" t="s">
        <v>610</v>
      </c>
    </row>
    <row r="315" s="1" customFormat="1">
      <c r="B315" s="46"/>
      <c r="C315" s="74"/>
      <c r="D315" s="235" t="s">
        <v>234</v>
      </c>
      <c r="E315" s="74"/>
      <c r="F315" s="259" t="s">
        <v>611</v>
      </c>
      <c r="G315" s="74"/>
      <c r="H315" s="74"/>
      <c r="I315" s="191"/>
      <c r="J315" s="74"/>
      <c r="K315" s="74"/>
      <c r="L315" s="72"/>
      <c r="M315" s="260"/>
      <c r="N315" s="47"/>
      <c r="O315" s="47"/>
      <c r="P315" s="47"/>
      <c r="Q315" s="47"/>
      <c r="R315" s="47"/>
      <c r="S315" s="47"/>
      <c r="T315" s="95"/>
      <c r="AT315" s="24" t="s">
        <v>234</v>
      </c>
      <c r="AU315" s="24" t="s">
        <v>83</v>
      </c>
    </row>
    <row r="316" s="11" customFormat="1">
      <c r="B316" s="233"/>
      <c r="C316" s="234"/>
      <c r="D316" s="235" t="s">
        <v>173</v>
      </c>
      <c r="E316" s="236" t="s">
        <v>22</v>
      </c>
      <c r="F316" s="237" t="s">
        <v>788</v>
      </c>
      <c r="G316" s="234"/>
      <c r="H316" s="238">
        <v>480</v>
      </c>
      <c r="I316" s="239"/>
      <c r="J316" s="234"/>
      <c r="K316" s="234"/>
      <c r="L316" s="240"/>
      <c r="M316" s="241"/>
      <c r="N316" s="242"/>
      <c r="O316" s="242"/>
      <c r="P316" s="242"/>
      <c r="Q316" s="242"/>
      <c r="R316" s="242"/>
      <c r="S316" s="242"/>
      <c r="T316" s="243"/>
      <c r="AT316" s="244" t="s">
        <v>173</v>
      </c>
      <c r="AU316" s="244" t="s">
        <v>83</v>
      </c>
      <c r="AV316" s="11" t="s">
        <v>83</v>
      </c>
      <c r="AW316" s="11" t="s">
        <v>37</v>
      </c>
      <c r="AX316" s="11" t="s">
        <v>24</v>
      </c>
      <c r="AY316" s="244" t="s">
        <v>163</v>
      </c>
    </row>
    <row r="317" s="10" customFormat="1" ht="29.88" customHeight="1">
      <c r="B317" s="205"/>
      <c r="C317" s="206"/>
      <c r="D317" s="207" t="s">
        <v>73</v>
      </c>
      <c r="E317" s="219" t="s">
        <v>612</v>
      </c>
      <c r="F317" s="219" t="s">
        <v>613</v>
      </c>
      <c r="G317" s="206"/>
      <c r="H317" s="206"/>
      <c r="I317" s="209"/>
      <c r="J317" s="220">
        <f>BK317</f>
        <v>0</v>
      </c>
      <c r="K317" s="206"/>
      <c r="L317" s="211"/>
      <c r="M317" s="212"/>
      <c r="N317" s="213"/>
      <c r="O317" s="213"/>
      <c r="P317" s="214">
        <f>SUM(P318:P334)</f>
        <v>0</v>
      </c>
      <c r="Q317" s="213"/>
      <c r="R317" s="214">
        <f>SUM(R318:R334)</f>
        <v>0</v>
      </c>
      <c r="S317" s="213"/>
      <c r="T317" s="215">
        <f>SUM(T318:T334)</f>
        <v>0</v>
      </c>
      <c r="AR317" s="216" t="s">
        <v>24</v>
      </c>
      <c r="AT317" s="217" t="s">
        <v>73</v>
      </c>
      <c r="AU317" s="217" t="s">
        <v>24</v>
      </c>
      <c r="AY317" s="216" t="s">
        <v>163</v>
      </c>
      <c r="BK317" s="218">
        <f>SUM(BK318:BK334)</f>
        <v>0</v>
      </c>
    </row>
    <row r="318" s="1" customFormat="1" ht="25.5" customHeight="1">
      <c r="B318" s="46"/>
      <c r="C318" s="221" t="s">
        <v>565</v>
      </c>
      <c r="D318" s="221" t="s">
        <v>166</v>
      </c>
      <c r="E318" s="222" t="s">
        <v>615</v>
      </c>
      <c r="F318" s="223" t="s">
        <v>616</v>
      </c>
      <c r="G318" s="224" t="s">
        <v>327</v>
      </c>
      <c r="H318" s="225">
        <v>83.159999999999997</v>
      </c>
      <c r="I318" s="226"/>
      <c r="J318" s="227">
        <f>ROUND(I318*H318,2)</f>
        <v>0</v>
      </c>
      <c r="K318" s="223" t="s">
        <v>232</v>
      </c>
      <c r="L318" s="72"/>
      <c r="M318" s="228" t="s">
        <v>22</v>
      </c>
      <c r="N318" s="229" t="s">
        <v>45</v>
      </c>
      <c r="O318" s="47"/>
      <c r="P318" s="230">
        <f>O318*H318</f>
        <v>0</v>
      </c>
      <c r="Q318" s="230">
        <v>0</v>
      </c>
      <c r="R318" s="230">
        <f>Q318*H318</f>
        <v>0</v>
      </c>
      <c r="S318" s="230">
        <v>0</v>
      </c>
      <c r="T318" s="231">
        <f>S318*H318</f>
        <v>0</v>
      </c>
      <c r="AR318" s="24" t="s">
        <v>183</v>
      </c>
      <c r="AT318" s="24" t="s">
        <v>166</v>
      </c>
      <c r="AU318" s="24" t="s">
        <v>83</v>
      </c>
      <c r="AY318" s="24" t="s">
        <v>163</v>
      </c>
      <c r="BE318" s="232">
        <f>IF(N318="základní",J318,0)</f>
        <v>0</v>
      </c>
      <c r="BF318" s="232">
        <f>IF(N318="snížená",J318,0)</f>
        <v>0</v>
      </c>
      <c r="BG318" s="232">
        <f>IF(N318="zákl. přenesená",J318,0)</f>
        <v>0</v>
      </c>
      <c r="BH318" s="232">
        <f>IF(N318="sníž. přenesená",J318,0)</f>
        <v>0</v>
      </c>
      <c r="BI318" s="232">
        <f>IF(N318="nulová",J318,0)</f>
        <v>0</v>
      </c>
      <c r="BJ318" s="24" t="s">
        <v>24</v>
      </c>
      <c r="BK318" s="232">
        <f>ROUND(I318*H318,2)</f>
        <v>0</v>
      </c>
      <c r="BL318" s="24" t="s">
        <v>183</v>
      </c>
      <c r="BM318" s="24" t="s">
        <v>617</v>
      </c>
    </row>
    <row r="319" s="1" customFormat="1">
      <c r="B319" s="46"/>
      <c r="C319" s="74"/>
      <c r="D319" s="235" t="s">
        <v>234</v>
      </c>
      <c r="E319" s="74"/>
      <c r="F319" s="259" t="s">
        <v>618</v>
      </c>
      <c r="G319" s="74"/>
      <c r="H319" s="74"/>
      <c r="I319" s="191"/>
      <c r="J319" s="74"/>
      <c r="K319" s="74"/>
      <c r="L319" s="72"/>
      <c r="M319" s="260"/>
      <c r="N319" s="47"/>
      <c r="O319" s="47"/>
      <c r="P319" s="47"/>
      <c r="Q319" s="47"/>
      <c r="R319" s="47"/>
      <c r="S319" s="47"/>
      <c r="T319" s="95"/>
      <c r="AT319" s="24" t="s">
        <v>234</v>
      </c>
      <c r="AU319" s="24" t="s">
        <v>83</v>
      </c>
    </row>
    <row r="320" s="11" customFormat="1">
      <c r="B320" s="233"/>
      <c r="C320" s="234"/>
      <c r="D320" s="235" t="s">
        <v>173</v>
      </c>
      <c r="E320" s="236" t="s">
        <v>22</v>
      </c>
      <c r="F320" s="237" t="s">
        <v>789</v>
      </c>
      <c r="G320" s="234"/>
      <c r="H320" s="238">
        <v>83.159999999999997</v>
      </c>
      <c r="I320" s="239"/>
      <c r="J320" s="234"/>
      <c r="K320" s="234"/>
      <c r="L320" s="240"/>
      <c r="M320" s="241"/>
      <c r="N320" s="242"/>
      <c r="O320" s="242"/>
      <c r="P320" s="242"/>
      <c r="Q320" s="242"/>
      <c r="R320" s="242"/>
      <c r="S320" s="242"/>
      <c r="T320" s="243"/>
      <c r="AT320" s="244" t="s">
        <v>173</v>
      </c>
      <c r="AU320" s="244" t="s">
        <v>83</v>
      </c>
      <c r="AV320" s="11" t="s">
        <v>83</v>
      </c>
      <c r="AW320" s="11" t="s">
        <v>37</v>
      </c>
      <c r="AX320" s="11" t="s">
        <v>24</v>
      </c>
      <c r="AY320" s="244" t="s">
        <v>163</v>
      </c>
    </row>
    <row r="321" s="1" customFormat="1" ht="25.5" customHeight="1">
      <c r="B321" s="46"/>
      <c r="C321" s="221" t="s">
        <v>570</v>
      </c>
      <c r="D321" s="221" t="s">
        <v>166</v>
      </c>
      <c r="E321" s="222" t="s">
        <v>621</v>
      </c>
      <c r="F321" s="223" t="s">
        <v>622</v>
      </c>
      <c r="G321" s="224" t="s">
        <v>327</v>
      </c>
      <c r="H321" s="225">
        <v>1580.04</v>
      </c>
      <c r="I321" s="226"/>
      <c r="J321" s="227">
        <f>ROUND(I321*H321,2)</f>
        <v>0</v>
      </c>
      <c r="K321" s="223" t="s">
        <v>232</v>
      </c>
      <c r="L321" s="72"/>
      <c r="M321" s="228" t="s">
        <v>22</v>
      </c>
      <c r="N321" s="229" t="s">
        <v>45</v>
      </c>
      <c r="O321" s="47"/>
      <c r="P321" s="230">
        <f>O321*H321</f>
        <v>0</v>
      </c>
      <c r="Q321" s="230">
        <v>0</v>
      </c>
      <c r="R321" s="230">
        <f>Q321*H321</f>
        <v>0</v>
      </c>
      <c r="S321" s="230">
        <v>0</v>
      </c>
      <c r="T321" s="231">
        <f>S321*H321</f>
        <v>0</v>
      </c>
      <c r="AR321" s="24" t="s">
        <v>183</v>
      </c>
      <c r="AT321" s="24" t="s">
        <v>166</v>
      </c>
      <c r="AU321" s="24" t="s">
        <v>83</v>
      </c>
      <c r="AY321" s="24" t="s">
        <v>163</v>
      </c>
      <c r="BE321" s="232">
        <f>IF(N321="základní",J321,0)</f>
        <v>0</v>
      </c>
      <c r="BF321" s="232">
        <f>IF(N321="snížená",J321,0)</f>
        <v>0</v>
      </c>
      <c r="BG321" s="232">
        <f>IF(N321="zákl. přenesená",J321,0)</f>
        <v>0</v>
      </c>
      <c r="BH321" s="232">
        <f>IF(N321="sníž. přenesená",J321,0)</f>
        <v>0</v>
      </c>
      <c r="BI321" s="232">
        <f>IF(N321="nulová",J321,0)</f>
        <v>0</v>
      </c>
      <c r="BJ321" s="24" t="s">
        <v>24</v>
      </c>
      <c r="BK321" s="232">
        <f>ROUND(I321*H321,2)</f>
        <v>0</v>
      </c>
      <c r="BL321" s="24" t="s">
        <v>183</v>
      </c>
      <c r="BM321" s="24" t="s">
        <v>623</v>
      </c>
    </row>
    <row r="322" s="1" customFormat="1">
      <c r="B322" s="46"/>
      <c r="C322" s="74"/>
      <c r="D322" s="235" t="s">
        <v>234</v>
      </c>
      <c r="E322" s="74"/>
      <c r="F322" s="259" t="s">
        <v>618</v>
      </c>
      <c r="G322" s="74"/>
      <c r="H322" s="74"/>
      <c r="I322" s="191"/>
      <c r="J322" s="74"/>
      <c r="K322" s="74"/>
      <c r="L322" s="72"/>
      <c r="M322" s="260"/>
      <c r="N322" s="47"/>
      <c r="O322" s="47"/>
      <c r="P322" s="47"/>
      <c r="Q322" s="47"/>
      <c r="R322" s="47"/>
      <c r="S322" s="47"/>
      <c r="T322" s="95"/>
      <c r="AT322" s="24" t="s">
        <v>234</v>
      </c>
      <c r="AU322" s="24" t="s">
        <v>83</v>
      </c>
    </row>
    <row r="323" s="11" customFormat="1">
      <c r="B323" s="233"/>
      <c r="C323" s="234"/>
      <c r="D323" s="235" t="s">
        <v>173</v>
      </c>
      <c r="E323" s="236" t="s">
        <v>22</v>
      </c>
      <c r="F323" s="237" t="s">
        <v>789</v>
      </c>
      <c r="G323" s="234"/>
      <c r="H323" s="238">
        <v>83.159999999999997</v>
      </c>
      <c r="I323" s="239"/>
      <c r="J323" s="234"/>
      <c r="K323" s="234"/>
      <c r="L323" s="240"/>
      <c r="M323" s="241"/>
      <c r="N323" s="242"/>
      <c r="O323" s="242"/>
      <c r="P323" s="242"/>
      <c r="Q323" s="242"/>
      <c r="R323" s="242"/>
      <c r="S323" s="242"/>
      <c r="T323" s="243"/>
      <c r="AT323" s="244" t="s">
        <v>173</v>
      </c>
      <c r="AU323" s="244" t="s">
        <v>83</v>
      </c>
      <c r="AV323" s="11" t="s">
        <v>83</v>
      </c>
      <c r="AW323" s="11" t="s">
        <v>37</v>
      </c>
      <c r="AX323" s="11" t="s">
        <v>24</v>
      </c>
      <c r="AY323" s="244" t="s">
        <v>163</v>
      </c>
    </row>
    <row r="324" s="11" customFormat="1">
      <c r="B324" s="233"/>
      <c r="C324" s="234"/>
      <c r="D324" s="235" t="s">
        <v>173</v>
      </c>
      <c r="E324" s="234"/>
      <c r="F324" s="237" t="s">
        <v>790</v>
      </c>
      <c r="G324" s="234"/>
      <c r="H324" s="238">
        <v>1580.04</v>
      </c>
      <c r="I324" s="239"/>
      <c r="J324" s="234"/>
      <c r="K324" s="234"/>
      <c r="L324" s="240"/>
      <c r="M324" s="241"/>
      <c r="N324" s="242"/>
      <c r="O324" s="242"/>
      <c r="P324" s="242"/>
      <c r="Q324" s="242"/>
      <c r="R324" s="242"/>
      <c r="S324" s="242"/>
      <c r="T324" s="243"/>
      <c r="AT324" s="244" t="s">
        <v>173</v>
      </c>
      <c r="AU324" s="244" t="s">
        <v>83</v>
      </c>
      <c r="AV324" s="11" t="s">
        <v>83</v>
      </c>
      <c r="AW324" s="11" t="s">
        <v>6</v>
      </c>
      <c r="AX324" s="11" t="s">
        <v>24</v>
      </c>
      <c r="AY324" s="244" t="s">
        <v>163</v>
      </c>
    </row>
    <row r="325" s="1" customFormat="1" ht="25.5" customHeight="1">
      <c r="B325" s="46"/>
      <c r="C325" s="221" t="s">
        <v>578</v>
      </c>
      <c r="D325" s="221" t="s">
        <v>166</v>
      </c>
      <c r="E325" s="222" t="s">
        <v>791</v>
      </c>
      <c r="F325" s="223" t="s">
        <v>792</v>
      </c>
      <c r="G325" s="224" t="s">
        <v>327</v>
      </c>
      <c r="H325" s="225">
        <v>0.16400000000000001</v>
      </c>
      <c r="I325" s="226"/>
      <c r="J325" s="227">
        <f>ROUND(I325*H325,2)</f>
        <v>0</v>
      </c>
      <c r="K325" s="223" t="s">
        <v>232</v>
      </c>
      <c r="L325" s="72"/>
      <c r="M325" s="228" t="s">
        <v>22</v>
      </c>
      <c r="N325" s="229" t="s">
        <v>45</v>
      </c>
      <c r="O325" s="47"/>
      <c r="P325" s="230">
        <f>O325*H325</f>
        <v>0</v>
      </c>
      <c r="Q325" s="230">
        <v>0</v>
      </c>
      <c r="R325" s="230">
        <f>Q325*H325</f>
        <v>0</v>
      </c>
      <c r="S325" s="230">
        <v>0</v>
      </c>
      <c r="T325" s="231">
        <f>S325*H325</f>
        <v>0</v>
      </c>
      <c r="AR325" s="24" t="s">
        <v>183</v>
      </c>
      <c r="AT325" s="24" t="s">
        <v>166</v>
      </c>
      <c r="AU325" s="24" t="s">
        <v>83</v>
      </c>
      <c r="AY325" s="24" t="s">
        <v>163</v>
      </c>
      <c r="BE325" s="232">
        <f>IF(N325="základní",J325,0)</f>
        <v>0</v>
      </c>
      <c r="BF325" s="232">
        <f>IF(N325="snížená",J325,0)</f>
        <v>0</v>
      </c>
      <c r="BG325" s="232">
        <f>IF(N325="zákl. přenesená",J325,0)</f>
        <v>0</v>
      </c>
      <c r="BH325" s="232">
        <f>IF(N325="sníž. přenesená",J325,0)</f>
        <v>0</v>
      </c>
      <c r="BI325" s="232">
        <f>IF(N325="nulová",J325,0)</f>
        <v>0</v>
      </c>
      <c r="BJ325" s="24" t="s">
        <v>24</v>
      </c>
      <c r="BK325" s="232">
        <f>ROUND(I325*H325,2)</f>
        <v>0</v>
      </c>
      <c r="BL325" s="24" t="s">
        <v>183</v>
      </c>
      <c r="BM325" s="24" t="s">
        <v>793</v>
      </c>
    </row>
    <row r="326" s="1" customFormat="1">
      <c r="B326" s="46"/>
      <c r="C326" s="74"/>
      <c r="D326" s="235" t="s">
        <v>234</v>
      </c>
      <c r="E326" s="74"/>
      <c r="F326" s="259" t="s">
        <v>618</v>
      </c>
      <c r="G326" s="74"/>
      <c r="H326" s="74"/>
      <c r="I326" s="191"/>
      <c r="J326" s="74"/>
      <c r="K326" s="74"/>
      <c r="L326" s="72"/>
      <c r="M326" s="260"/>
      <c r="N326" s="47"/>
      <c r="O326" s="47"/>
      <c r="P326" s="47"/>
      <c r="Q326" s="47"/>
      <c r="R326" s="47"/>
      <c r="S326" s="47"/>
      <c r="T326" s="95"/>
      <c r="AT326" s="24" t="s">
        <v>234</v>
      </c>
      <c r="AU326" s="24" t="s">
        <v>83</v>
      </c>
    </row>
    <row r="327" s="11" customFormat="1">
      <c r="B327" s="233"/>
      <c r="C327" s="234"/>
      <c r="D327" s="235" t="s">
        <v>173</v>
      </c>
      <c r="E327" s="236" t="s">
        <v>22</v>
      </c>
      <c r="F327" s="237" t="s">
        <v>794</v>
      </c>
      <c r="G327" s="234"/>
      <c r="H327" s="238">
        <v>0.16400000000000001</v>
      </c>
      <c r="I327" s="239"/>
      <c r="J327" s="234"/>
      <c r="K327" s="234"/>
      <c r="L327" s="240"/>
      <c r="M327" s="241"/>
      <c r="N327" s="242"/>
      <c r="O327" s="242"/>
      <c r="P327" s="242"/>
      <c r="Q327" s="242"/>
      <c r="R327" s="242"/>
      <c r="S327" s="242"/>
      <c r="T327" s="243"/>
      <c r="AT327" s="244" t="s">
        <v>173</v>
      </c>
      <c r="AU327" s="244" t="s">
        <v>83</v>
      </c>
      <c r="AV327" s="11" t="s">
        <v>83</v>
      </c>
      <c r="AW327" s="11" t="s">
        <v>37</v>
      </c>
      <c r="AX327" s="11" t="s">
        <v>24</v>
      </c>
      <c r="AY327" s="244" t="s">
        <v>163</v>
      </c>
    </row>
    <row r="328" s="1" customFormat="1" ht="25.5" customHeight="1">
      <c r="B328" s="46"/>
      <c r="C328" s="221" t="s">
        <v>584</v>
      </c>
      <c r="D328" s="221" t="s">
        <v>166</v>
      </c>
      <c r="E328" s="222" t="s">
        <v>795</v>
      </c>
      <c r="F328" s="223" t="s">
        <v>622</v>
      </c>
      <c r="G328" s="224" t="s">
        <v>327</v>
      </c>
      <c r="H328" s="225">
        <v>1.476</v>
      </c>
      <c r="I328" s="226"/>
      <c r="J328" s="227">
        <f>ROUND(I328*H328,2)</f>
        <v>0</v>
      </c>
      <c r="K328" s="223" t="s">
        <v>232</v>
      </c>
      <c r="L328" s="72"/>
      <c r="M328" s="228" t="s">
        <v>22</v>
      </c>
      <c r="N328" s="229" t="s">
        <v>45</v>
      </c>
      <c r="O328" s="47"/>
      <c r="P328" s="230">
        <f>O328*H328</f>
        <v>0</v>
      </c>
      <c r="Q328" s="230">
        <v>0</v>
      </c>
      <c r="R328" s="230">
        <f>Q328*H328</f>
        <v>0</v>
      </c>
      <c r="S328" s="230">
        <v>0</v>
      </c>
      <c r="T328" s="231">
        <f>S328*H328</f>
        <v>0</v>
      </c>
      <c r="AR328" s="24" t="s">
        <v>183</v>
      </c>
      <c r="AT328" s="24" t="s">
        <v>166</v>
      </c>
      <c r="AU328" s="24" t="s">
        <v>83</v>
      </c>
      <c r="AY328" s="24" t="s">
        <v>163</v>
      </c>
      <c r="BE328" s="232">
        <f>IF(N328="základní",J328,0)</f>
        <v>0</v>
      </c>
      <c r="BF328" s="232">
        <f>IF(N328="snížená",J328,0)</f>
        <v>0</v>
      </c>
      <c r="BG328" s="232">
        <f>IF(N328="zákl. přenesená",J328,0)</f>
        <v>0</v>
      </c>
      <c r="BH328" s="232">
        <f>IF(N328="sníž. přenesená",J328,0)</f>
        <v>0</v>
      </c>
      <c r="BI328" s="232">
        <f>IF(N328="nulová",J328,0)</f>
        <v>0</v>
      </c>
      <c r="BJ328" s="24" t="s">
        <v>24</v>
      </c>
      <c r="BK328" s="232">
        <f>ROUND(I328*H328,2)</f>
        <v>0</v>
      </c>
      <c r="BL328" s="24" t="s">
        <v>183</v>
      </c>
      <c r="BM328" s="24" t="s">
        <v>796</v>
      </c>
    </row>
    <row r="329" s="1" customFormat="1">
      <c r="B329" s="46"/>
      <c r="C329" s="74"/>
      <c r="D329" s="235" t="s">
        <v>234</v>
      </c>
      <c r="E329" s="74"/>
      <c r="F329" s="259" t="s">
        <v>618</v>
      </c>
      <c r="G329" s="74"/>
      <c r="H329" s="74"/>
      <c r="I329" s="191"/>
      <c r="J329" s="74"/>
      <c r="K329" s="74"/>
      <c r="L329" s="72"/>
      <c r="M329" s="260"/>
      <c r="N329" s="47"/>
      <c r="O329" s="47"/>
      <c r="P329" s="47"/>
      <c r="Q329" s="47"/>
      <c r="R329" s="47"/>
      <c r="S329" s="47"/>
      <c r="T329" s="95"/>
      <c r="AT329" s="24" t="s">
        <v>234</v>
      </c>
      <c r="AU329" s="24" t="s">
        <v>83</v>
      </c>
    </row>
    <row r="330" s="11" customFormat="1">
      <c r="B330" s="233"/>
      <c r="C330" s="234"/>
      <c r="D330" s="235" t="s">
        <v>173</v>
      </c>
      <c r="E330" s="236" t="s">
        <v>22</v>
      </c>
      <c r="F330" s="237" t="s">
        <v>797</v>
      </c>
      <c r="G330" s="234"/>
      <c r="H330" s="238">
        <v>0.16400000000000001</v>
      </c>
      <c r="I330" s="239"/>
      <c r="J330" s="234"/>
      <c r="K330" s="234"/>
      <c r="L330" s="240"/>
      <c r="M330" s="241"/>
      <c r="N330" s="242"/>
      <c r="O330" s="242"/>
      <c r="P330" s="242"/>
      <c r="Q330" s="242"/>
      <c r="R330" s="242"/>
      <c r="S330" s="242"/>
      <c r="T330" s="243"/>
      <c r="AT330" s="244" t="s">
        <v>173</v>
      </c>
      <c r="AU330" s="244" t="s">
        <v>83</v>
      </c>
      <c r="AV330" s="11" t="s">
        <v>83</v>
      </c>
      <c r="AW330" s="11" t="s">
        <v>37</v>
      </c>
      <c r="AX330" s="11" t="s">
        <v>24</v>
      </c>
      <c r="AY330" s="244" t="s">
        <v>163</v>
      </c>
    </row>
    <row r="331" s="11" customFormat="1">
      <c r="B331" s="233"/>
      <c r="C331" s="234"/>
      <c r="D331" s="235" t="s">
        <v>173</v>
      </c>
      <c r="E331" s="234"/>
      <c r="F331" s="237" t="s">
        <v>798</v>
      </c>
      <c r="G331" s="234"/>
      <c r="H331" s="238">
        <v>1.476</v>
      </c>
      <c r="I331" s="239"/>
      <c r="J331" s="234"/>
      <c r="K331" s="234"/>
      <c r="L331" s="240"/>
      <c r="M331" s="241"/>
      <c r="N331" s="242"/>
      <c r="O331" s="242"/>
      <c r="P331" s="242"/>
      <c r="Q331" s="242"/>
      <c r="R331" s="242"/>
      <c r="S331" s="242"/>
      <c r="T331" s="243"/>
      <c r="AT331" s="244" t="s">
        <v>173</v>
      </c>
      <c r="AU331" s="244" t="s">
        <v>83</v>
      </c>
      <c r="AV331" s="11" t="s">
        <v>83</v>
      </c>
      <c r="AW331" s="11" t="s">
        <v>6</v>
      </c>
      <c r="AX331" s="11" t="s">
        <v>24</v>
      </c>
      <c r="AY331" s="244" t="s">
        <v>163</v>
      </c>
    </row>
    <row r="332" s="1" customFormat="1" ht="16.5" customHeight="1">
      <c r="B332" s="46"/>
      <c r="C332" s="221" t="s">
        <v>591</v>
      </c>
      <c r="D332" s="221" t="s">
        <v>166</v>
      </c>
      <c r="E332" s="222" t="s">
        <v>632</v>
      </c>
      <c r="F332" s="223" t="s">
        <v>633</v>
      </c>
      <c r="G332" s="224" t="s">
        <v>327</v>
      </c>
      <c r="H332" s="225">
        <v>83.159999999999997</v>
      </c>
      <c r="I332" s="226"/>
      <c r="J332" s="227">
        <f>ROUND(I332*H332,2)</f>
        <v>0</v>
      </c>
      <c r="K332" s="223" t="s">
        <v>232</v>
      </c>
      <c r="L332" s="72"/>
      <c r="M332" s="228" t="s">
        <v>22</v>
      </c>
      <c r="N332" s="229" t="s">
        <v>45</v>
      </c>
      <c r="O332" s="47"/>
      <c r="P332" s="230">
        <f>O332*H332</f>
        <v>0</v>
      </c>
      <c r="Q332" s="230">
        <v>0</v>
      </c>
      <c r="R332" s="230">
        <f>Q332*H332</f>
        <v>0</v>
      </c>
      <c r="S332" s="230">
        <v>0</v>
      </c>
      <c r="T332" s="231">
        <f>S332*H332</f>
        <v>0</v>
      </c>
      <c r="AR332" s="24" t="s">
        <v>183</v>
      </c>
      <c r="AT332" s="24" t="s">
        <v>166</v>
      </c>
      <c r="AU332" s="24" t="s">
        <v>83</v>
      </c>
      <c r="AY332" s="24" t="s">
        <v>163</v>
      </c>
      <c r="BE332" s="232">
        <f>IF(N332="základní",J332,0)</f>
        <v>0</v>
      </c>
      <c r="BF332" s="232">
        <f>IF(N332="snížená",J332,0)</f>
        <v>0</v>
      </c>
      <c r="BG332" s="232">
        <f>IF(N332="zákl. přenesená",J332,0)</f>
        <v>0</v>
      </c>
      <c r="BH332" s="232">
        <f>IF(N332="sníž. přenesená",J332,0)</f>
        <v>0</v>
      </c>
      <c r="BI332" s="232">
        <f>IF(N332="nulová",J332,0)</f>
        <v>0</v>
      </c>
      <c r="BJ332" s="24" t="s">
        <v>24</v>
      </c>
      <c r="BK332" s="232">
        <f>ROUND(I332*H332,2)</f>
        <v>0</v>
      </c>
      <c r="BL332" s="24" t="s">
        <v>183</v>
      </c>
      <c r="BM332" s="24" t="s">
        <v>634</v>
      </c>
    </row>
    <row r="333" s="1" customFormat="1">
      <c r="B333" s="46"/>
      <c r="C333" s="74"/>
      <c r="D333" s="235" t="s">
        <v>234</v>
      </c>
      <c r="E333" s="74"/>
      <c r="F333" s="259" t="s">
        <v>629</v>
      </c>
      <c r="G333" s="74"/>
      <c r="H333" s="74"/>
      <c r="I333" s="191"/>
      <c r="J333" s="74"/>
      <c r="K333" s="74"/>
      <c r="L333" s="72"/>
      <c r="M333" s="260"/>
      <c r="N333" s="47"/>
      <c r="O333" s="47"/>
      <c r="P333" s="47"/>
      <c r="Q333" s="47"/>
      <c r="R333" s="47"/>
      <c r="S333" s="47"/>
      <c r="T333" s="95"/>
      <c r="AT333" s="24" t="s">
        <v>234</v>
      </c>
      <c r="AU333" s="24" t="s">
        <v>83</v>
      </c>
    </row>
    <row r="334" s="11" customFormat="1">
      <c r="B334" s="233"/>
      <c r="C334" s="234"/>
      <c r="D334" s="235" t="s">
        <v>173</v>
      </c>
      <c r="E334" s="236" t="s">
        <v>22</v>
      </c>
      <c r="F334" s="237" t="s">
        <v>789</v>
      </c>
      <c r="G334" s="234"/>
      <c r="H334" s="238">
        <v>83.159999999999997</v>
      </c>
      <c r="I334" s="239"/>
      <c r="J334" s="234"/>
      <c r="K334" s="234"/>
      <c r="L334" s="240"/>
      <c r="M334" s="241"/>
      <c r="N334" s="242"/>
      <c r="O334" s="242"/>
      <c r="P334" s="242"/>
      <c r="Q334" s="242"/>
      <c r="R334" s="242"/>
      <c r="S334" s="242"/>
      <c r="T334" s="243"/>
      <c r="AT334" s="244" t="s">
        <v>173</v>
      </c>
      <c r="AU334" s="244" t="s">
        <v>83</v>
      </c>
      <c r="AV334" s="11" t="s">
        <v>83</v>
      </c>
      <c r="AW334" s="11" t="s">
        <v>37</v>
      </c>
      <c r="AX334" s="11" t="s">
        <v>24</v>
      </c>
      <c r="AY334" s="244" t="s">
        <v>163</v>
      </c>
    </row>
    <row r="335" s="10" customFormat="1" ht="29.88" customHeight="1">
      <c r="B335" s="205"/>
      <c r="C335" s="206"/>
      <c r="D335" s="207" t="s">
        <v>73</v>
      </c>
      <c r="E335" s="219" t="s">
        <v>636</v>
      </c>
      <c r="F335" s="219" t="s">
        <v>637</v>
      </c>
      <c r="G335" s="206"/>
      <c r="H335" s="206"/>
      <c r="I335" s="209"/>
      <c r="J335" s="220">
        <f>BK335</f>
        <v>0</v>
      </c>
      <c r="K335" s="206"/>
      <c r="L335" s="211"/>
      <c r="M335" s="212"/>
      <c r="N335" s="213"/>
      <c r="O335" s="213"/>
      <c r="P335" s="214">
        <f>SUM(P336:P337)</f>
        <v>0</v>
      </c>
      <c r="Q335" s="213"/>
      <c r="R335" s="214">
        <f>SUM(R336:R337)</f>
        <v>0</v>
      </c>
      <c r="S335" s="213"/>
      <c r="T335" s="215">
        <f>SUM(T336:T337)</f>
        <v>0</v>
      </c>
      <c r="AR335" s="216" t="s">
        <v>24</v>
      </c>
      <c r="AT335" s="217" t="s">
        <v>73</v>
      </c>
      <c r="AU335" s="217" t="s">
        <v>24</v>
      </c>
      <c r="AY335" s="216" t="s">
        <v>163</v>
      </c>
      <c r="BK335" s="218">
        <f>SUM(BK336:BK337)</f>
        <v>0</v>
      </c>
    </row>
    <row r="336" s="1" customFormat="1" ht="25.5" customHeight="1">
      <c r="B336" s="46"/>
      <c r="C336" s="221" t="s">
        <v>596</v>
      </c>
      <c r="D336" s="221" t="s">
        <v>166</v>
      </c>
      <c r="E336" s="222" t="s">
        <v>639</v>
      </c>
      <c r="F336" s="223" t="s">
        <v>640</v>
      </c>
      <c r="G336" s="224" t="s">
        <v>327</v>
      </c>
      <c r="H336" s="225">
        <v>972.45000000000005</v>
      </c>
      <c r="I336" s="226"/>
      <c r="J336" s="227">
        <f>ROUND(I336*H336,2)</f>
        <v>0</v>
      </c>
      <c r="K336" s="223" t="s">
        <v>232</v>
      </c>
      <c r="L336" s="72"/>
      <c r="M336" s="228" t="s">
        <v>22</v>
      </c>
      <c r="N336" s="229" t="s">
        <v>45</v>
      </c>
      <c r="O336" s="47"/>
      <c r="P336" s="230">
        <f>O336*H336</f>
        <v>0</v>
      </c>
      <c r="Q336" s="230">
        <v>0</v>
      </c>
      <c r="R336" s="230">
        <f>Q336*H336</f>
        <v>0</v>
      </c>
      <c r="S336" s="230">
        <v>0</v>
      </c>
      <c r="T336" s="231">
        <f>S336*H336</f>
        <v>0</v>
      </c>
      <c r="AR336" s="24" t="s">
        <v>183</v>
      </c>
      <c r="AT336" s="24" t="s">
        <v>166</v>
      </c>
      <c r="AU336" s="24" t="s">
        <v>83</v>
      </c>
      <c r="AY336" s="24" t="s">
        <v>163</v>
      </c>
      <c r="BE336" s="232">
        <f>IF(N336="základní",J336,0)</f>
        <v>0</v>
      </c>
      <c r="BF336" s="232">
        <f>IF(N336="snížená",J336,0)</f>
        <v>0</v>
      </c>
      <c r="BG336" s="232">
        <f>IF(N336="zákl. přenesená",J336,0)</f>
        <v>0</v>
      </c>
      <c r="BH336" s="232">
        <f>IF(N336="sníž. přenesená",J336,0)</f>
        <v>0</v>
      </c>
      <c r="BI336" s="232">
        <f>IF(N336="nulová",J336,0)</f>
        <v>0</v>
      </c>
      <c r="BJ336" s="24" t="s">
        <v>24</v>
      </c>
      <c r="BK336" s="232">
        <f>ROUND(I336*H336,2)</f>
        <v>0</v>
      </c>
      <c r="BL336" s="24" t="s">
        <v>183</v>
      </c>
      <c r="BM336" s="24" t="s">
        <v>641</v>
      </c>
    </row>
    <row r="337" s="1" customFormat="1">
      <c r="B337" s="46"/>
      <c r="C337" s="74"/>
      <c r="D337" s="235" t="s">
        <v>234</v>
      </c>
      <c r="E337" s="74"/>
      <c r="F337" s="259" t="s">
        <v>642</v>
      </c>
      <c r="G337" s="74"/>
      <c r="H337" s="74"/>
      <c r="I337" s="191"/>
      <c r="J337" s="74"/>
      <c r="K337" s="74"/>
      <c r="L337" s="72"/>
      <c r="M337" s="282"/>
      <c r="N337" s="256"/>
      <c r="O337" s="256"/>
      <c r="P337" s="256"/>
      <c r="Q337" s="256"/>
      <c r="R337" s="256"/>
      <c r="S337" s="256"/>
      <c r="T337" s="283"/>
      <c r="AT337" s="24" t="s">
        <v>234</v>
      </c>
      <c r="AU337" s="24" t="s">
        <v>83</v>
      </c>
    </row>
    <row r="338" s="1" customFormat="1" ht="6.96" customHeight="1">
      <c r="B338" s="67"/>
      <c r="C338" s="68"/>
      <c r="D338" s="68"/>
      <c r="E338" s="68"/>
      <c r="F338" s="68"/>
      <c r="G338" s="68"/>
      <c r="H338" s="68"/>
      <c r="I338" s="166"/>
      <c r="J338" s="68"/>
      <c r="K338" s="68"/>
      <c r="L338" s="72"/>
    </row>
  </sheetData>
  <sheetProtection sheet="1" autoFilter="0" formatColumns="0" formatRows="0" objects="1" scenarios="1" spinCount="100000" saltValue="ZzoqPGJAt46dqlKsXTSL9jWg5Jt9D7rScUaDjPJ21p+nnIcUmF8EZel/yvPq2A2c+aW5YIXCBo0F5K28oGlIpA==" hashValue="kPpQcC3yPcqImMAB6Rsgvopz1AMw1xB3QfIqn+5P55gpiog4QjpFl5TTe+6ZQUdnpK05J70rn8vV1rVRZbRIJA==" algorithmName="SHA-512" password="CC35"/>
  <autoFilter ref="C82:K337"/>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91</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799</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28.5" customHeight="1">
      <c r="B24" s="148"/>
      <c r="C24" s="149"/>
      <c r="D24" s="149"/>
      <c r="E24" s="44" t="s">
        <v>800</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ROUND(J82,2)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ROUND(SUM(BE82:BE205), 2)</f>
        <v>0</v>
      </c>
      <c r="G30" s="47"/>
      <c r="H30" s="47"/>
      <c r="I30" s="158">
        <v>0.20999999999999999</v>
      </c>
      <c r="J30" s="157">
        <f>ROUND(ROUND((SUM(BE82:BE205)), 2)*I30, 2)</f>
        <v>0</v>
      </c>
      <c r="K30" s="51"/>
    </row>
    <row r="31" s="1" customFormat="1" ht="14.4" customHeight="1">
      <c r="B31" s="46"/>
      <c r="C31" s="47"/>
      <c r="D31" s="47"/>
      <c r="E31" s="55" t="s">
        <v>46</v>
      </c>
      <c r="F31" s="157">
        <f>ROUND(SUM(BF82:BF205), 2)</f>
        <v>0</v>
      </c>
      <c r="G31" s="47"/>
      <c r="H31" s="47"/>
      <c r="I31" s="158">
        <v>0.14999999999999999</v>
      </c>
      <c r="J31" s="157">
        <f>ROUND(ROUND((SUM(BF82:BF205)), 2)*I31, 2)</f>
        <v>0</v>
      </c>
      <c r="K31" s="51"/>
    </row>
    <row r="32" hidden="1" s="1" customFormat="1" ht="14.4" customHeight="1">
      <c r="B32" s="46"/>
      <c r="C32" s="47"/>
      <c r="D32" s="47"/>
      <c r="E32" s="55" t="s">
        <v>47</v>
      </c>
      <c r="F32" s="157">
        <f>ROUND(SUM(BG82:BG205), 2)</f>
        <v>0</v>
      </c>
      <c r="G32" s="47"/>
      <c r="H32" s="47"/>
      <c r="I32" s="158">
        <v>0.20999999999999999</v>
      </c>
      <c r="J32" s="157">
        <v>0</v>
      </c>
      <c r="K32" s="51"/>
    </row>
    <row r="33" hidden="1" s="1" customFormat="1" ht="14.4" customHeight="1">
      <c r="B33" s="46"/>
      <c r="C33" s="47"/>
      <c r="D33" s="47"/>
      <c r="E33" s="55" t="s">
        <v>48</v>
      </c>
      <c r="F33" s="157">
        <f>ROUND(SUM(BH82:BH205), 2)</f>
        <v>0</v>
      </c>
      <c r="G33" s="47"/>
      <c r="H33" s="47"/>
      <c r="I33" s="158">
        <v>0.14999999999999999</v>
      </c>
      <c r="J33" s="157">
        <v>0</v>
      </c>
      <c r="K33" s="51"/>
    </row>
    <row r="34" hidden="1" s="1" customFormat="1" ht="14.4" customHeight="1">
      <c r="B34" s="46"/>
      <c r="C34" s="47"/>
      <c r="D34" s="47"/>
      <c r="E34" s="55" t="s">
        <v>49</v>
      </c>
      <c r="F34" s="157">
        <f>ROUND(SUM(BI82:BI205),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 xml:space="preserve">SO 101.2 - Křižovatková napojení komunikací  - část 1</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J82</f>
        <v>0</v>
      </c>
      <c r="K56" s="51"/>
      <c r="AU56" s="24" t="s">
        <v>140</v>
      </c>
    </row>
    <row r="57" s="7" customFormat="1" ht="24.96" customHeight="1">
      <c r="B57" s="177"/>
      <c r="C57" s="178"/>
      <c r="D57" s="179" t="s">
        <v>219</v>
      </c>
      <c r="E57" s="180"/>
      <c r="F57" s="180"/>
      <c r="G57" s="180"/>
      <c r="H57" s="180"/>
      <c r="I57" s="181"/>
      <c r="J57" s="182">
        <f>J83</f>
        <v>0</v>
      </c>
      <c r="K57" s="183"/>
    </row>
    <row r="58" s="8" customFormat="1" ht="19.92" customHeight="1">
      <c r="B58" s="184"/>
      <c r="C58" s="185"/>
      <c r="D58" s="186" t="s">
        <v>220</v>
      </c>
      <c r="E58" s="187"/>
      <c r="F58" s="187"/>
      <c r="G58" s="187"/>
      <c r="H58" s="187"/>
      <c r="I58" s="188"/>
      <c r="J58" s="189">
        <f>J84</f>
        <v>0</v>
      </c>
      <c r="K58" s="190"/>
    </row>
    <row r="59" s="8" customFormat="1" ht="19.92" customHeight="1">
      <c r="B59" s="184"/>
      <c r="C59" s="185"/>
      <c r="D59" s="186" t="s">
        <v>221</v>
      </c>
      <c r="E59" s="187"/>
      <c r="F59" s="187"/>
      <c r="G59" s="187"/>
      <c r="H59" s="187"/>
      <c r="I59" s="188"/>
      <c r="J59" s="189">
        <f>J122</f>
        <v>0</v>
      </c>
      <c r="K59" s="190"/>
    </row>
    <row r="60" s="8" customFormat="1" ht="19.92" customHeight="1">
      <c r="B60" s="184"/>
      <c r="C60" s="185"/>
      <c r="D60" s="186" t="s">
        <v>223</v>
      </c>
      <c r="E60" s="187"/>
      <c r="F60" s="187"/>
      <c r="G60" s="187"/>
      <c r="H60" s="187"/>
      <c r="I60" s="188"/>
      <c r="J60" s="189">
        <f>J172</f>
        <v>0</v>
      </c>
      <c r="K60" s="190"/>
    </row>
    <row r="61" s="8" customFormat="1" ht="19.92" customHeight="1">
      <c r="B61" s="184"/>
      <c r="C61" s="185"/>
      <c r="D61" s="186" t="s">
        <v>224</v>
      </c>
      <c r="E61" s="187"/>
      <c r="F61" s="187"/>
      <c r="G61" s="187"/>
      <c r="H61" s="187"/>
      <c r="I61" s="188"/>
      <c r="J61" s="189">
        <f>J192</f>
        <v>0</v>
      </c>
      <c r="K61" s="190"/>
    </row>
    <row r="62" s="8" customFormat="1" ht="19.92" customHeight="1">
      <c r="B62" s="184"/>
      <c r="C62" s="185"/>
      <c r="D62" s="186" t="s">
        <v>225</v>
      </c>
      <c r="E62" s="187"/>
      <c r="F62" s="187"/>
      <c r="G62" s="187"/>
      <c r="H62" s="187"/>
      <c r="I62" s="188"/>
      <c r="J62" s="189">
        <f>J203</f>
        <v>0</v>
      </c>
      <c r="K62" s="190"/>
    </row>
    <row r="63" s="1" customFormat="1" ht="21.84" customHeight="1">
      <c r="B63" s="46"/>
      <c r="C63" s="47"/>
      <c r="D63" s="47"/>
      <c r="E63" s="47"/>
      <c r="F63" s="47"/>
      <c r="G63" s="47"/>
      <c r="H63" s="47"/>
      <c r="I63" s="144"/>
      <c r="J63" s="47"/>
      <c r="K63" s="51"/>
    </row>
    <row r="64" s="1" customFormat="1" ht="6.96" customHeight="1">
      <c r="B64" s="67"/>
      <c r="C64" s="68"/>
      <c r="D64" s="68"/>
      <c r="E64" s="68"/>
      <c r="F64" s="68"/>
      <c r="G64" s="68"/>
      <c r="H64" s="68"/>
      <c r="I64" s="166"/>
      <c r="J64" s="68"/>
      <c r="K64" s="69"/>
    </row>
    <row r="68" s="1" customFormat="1" ht="6.96" customHeight="1">
      <c r="B68" s="70"/>
      <c r="C68" s="71"/>
      <c r="D68" s="71"/>
      <c r="E68" s="71"/>
      <c r="F68" s="71"/>
      <c r="G68" s="71"/>
      <c r="H68" s="71"/>
      <c r="I68" s="169"/>
      <c r="J68" s="71"/>
      <c r="K68" s="71"/>
      <c r="L68" s="72"/>
    </row>
    <row r="69" s="1" customFormat="1" ht="36.96" customHeight="1">
      <c r="B69" s="46"/>
      <c r="C69" s="73" t="s">
        <v>146</v>
      </c>
      <c r="D69" s="74"/>
      <c r="E69" s="74"/>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4.4" customHeight="1">
      <c r="B71" s="46"/>
      <c r="C71" s="76" t="s">
        <v>18</v>
      </c>
      <c r="D71" s="74"/>
      <c r="E71" s="74"/>
      <c r="F71" s="74"/>
      <c r="G71" s="74"/>
      <c r="H71" s="74"/>
      <c r="I71" s="191"/>
      <c r="J71" s="74"/>
      <c r="K71" s="74"/>
      <c r="L71" s="72"/>
    </row>
    <row r="72" s="1" customFormat="1" ht="16.5" customHeight="1">
      <c r="B72" s="46"/>
      <c r="C72" s="74"/>
      <c r="D72" s="74"/>
      <c r="E72" s="192" t="str">
        <f>E7</f>
        <v>II/118 Kladno - Středočeský kraj</v>
      </c>
      <c r="F72" s="76"/>
      <c r="G72" s="76"/>
      <c r="H72" s="76"/>
      <c r="I72" s="191"/>
      <c r="J72" s="74"/>
      <c r="K72" s="74"/>
      <c r="L72" s="72"/>
    </row>
    <row r="73" s="1" customFormat="1" ht="14.4" customHeight="1">
      <c r="B73" s="46"/>
      <c r="C73" s="76" t="s">
        <v>134</v>
      </c>
      <c r="D73" s="74"/>
      <c r="E73" s="74"/>
      <c r="F73" s="74"/>
      <c r="G73" s="74"/>
      <c r="H73" s="74"/>
      <c r="I73" s="191"/>
      <c r="J73" s="74"/>
      <c r="K73" s="74"/>
      <c r="L73" s="72"/>
    </row>
    <row r="74" s="1" customFormat="1" ht="17.25" customHeight="1">
      <c r="B74" s="46"/>
      <c r="C74" s="74"/>
      <c r="D74" s="74"/>
      <c r="E74" s="82" t="str">
        <f>E9</f>
        <v xml:space="preserve">SO 101.2 - Křižovatková napojení komunikací  - část 1</v>
      </c>
      <c r="F74" s="74"/>
      <c r="G74" s="74"/>
      <c r="H74" s="74"/>
      <c r="I74" s="191"/>
      <c r="J74" s="74"/>
      <c r="K74" s="74"/>
      <c r="L74" s="72"/>
    </row>
    <row r="75" s="1" customFormat="1" ht="6.96" customHeight="1">
      <c r="B75" s="46"/>
      <c r="C75" s="74"/>
      <c r="D75" s="74"/>
      <c r="E75" s="74"/>
      <c r="F75" s="74"/>
      <c r="G75" s="74"/>
      <c r="H75" s="74"/>
      <c r="I75" s="191"/>
      <c r="J75" s="74"/>
      <c r="K75" s="74"/>
      <c r="L75" s="72"/>
    </row>
    <row r="76" s="1" customFormat="1" ht="18" customHeight="1">
      <c r="B76" s="46"/>
      <c r="C76" s="76" t="s">
        <v>25</v>
      </c>
      <c r="D76" s="74"/>
      <c r="E76" s="74"/>
      <c r="F76" s="193" t="str">
        <f>F12</f>
        <v xml:space="preserve"> </v>
      </c>
      <c r="G76" s="74"/>
      <c r="H76" s="74"/>
      <c r="I76" s="194" t="s">
        <v>27</v>
      </c>
      <c r="J76" s="85" t="str">
        <f>IF(J12="","",J12)</f>
        <v>05.09.2016</v>
      </c>
      <c r="K76" s="74"/>
      <c r="L76" s="72"/>
    </row>
    <row r="77" s="1" customFormat="1" ht="6.96" customHeight="1">
      <c r="B77" s="46"/>
      <c r="C77" s="74"/>
      <c r="D77" s="74"/>
      <c r="E77" s="74"/>
      <c r="F77" s="74"/>
      <c r="G77" s="74"/>
      <c r="H77" s="74"/>
      <c r="I77" s="191"/>
      <c r="J77" s="74"/>
      <c r="K77" s="74"/>
      <c r="L77" s="72"/>
    </row>
    <row r="78" s="1" customFormat="1">
      <c r="B78" s="46"/>
      <c r="C78" s="76" t="s">
        <v>31</v>
      </c>
      <c r="D78" s="74"/>
      <c r="E78" s="74"/>
      <c r="F78" s="193" t="str">
        <f>E15</f>
        <v xml:space="preserve"> </v>
      </c>
      <c r="G78" s="74"/>
      <c r="H78" s="74"/>
      <c r="I78" s="194" t="s">
        <v>36</v>
      </c>
      <c r="J78" s="193" t="str">
        <f>E21</f>
        <v xml:space="preserve"> </v>
      </c>
      <c r="K78" s="74"/>
      <c r="L78" s="72"/>
    </row>
    <row r="79" s="1" customFormat="1" ht="14.4" customHeight="1">
      <c r="B79" s="46"/>
      <c r="C79" s="76" t="s">
        <v>34</v>
      </c>
      <c r="D79" s="74"/>
      <c r="E79" s="74"/>
      <c r="F79" s="193" t="str">
        <f>IF(E18="","",E18)</f>
        <v/>
      </c>
      <c r="G79" s="74"/>
      <c r="H79" s="74"/>
      <c r="I79" s="191"/>
      <c r="J79" s="74"/>
      <c r="K79" s="74"/>
      <c r="L79" s="72"/>
    </row>
    <row r="80" s="1" customFormat="1" ht="10.32" customHeight="1">
      <c r="B80" s="46"/>
      <c r="C80" s="74"/>
      <c r="D80" s="74"/>
      <c r="E80" s="74"/>
      <c r="F80" s="74"/>
      <c r="G80" s="74"/>
      <c r="H80" s="74"/>
      <c r="I80" s="191"/>
      <c r="J80" s="74"/>
      <c r="K80" s="74"/>
      <c r="L80" s="72"/>
    </row>
    <row r="81" s="9" customFormat="1" ht="29.28" customHeight="1">
      <c r="B81" s="195"/>
      <c r="C81" s="196" t="s">
        <v>147</v>
      </c>
      <c r="D81" s="197" t="s">
        <v>59</v>
      </c>
      <c r="E81" s="197" t="s">
        <v>55</v>
      </c>
      <c r="F81" s="197" t="s">
        <v>148</v>
      </c>
      <c r="G81" s="197" t="s">
        <v>149</v>
      </c>
      <c r="H81" s="197" t="s">
        <v>150</v>
      </c>
      <c r="I81" s="198" t="s">
        <v>151</v>
      </c>
      <c r="J81" s="197" t="s">
        <v>138</v>
      </c>
      <c r="K81" s="199" t="s">
        <v>152</v>
      </c>
      <c r="L81" s="200"/>
      <c r="M81" s="102" t="s">
        <v>153</v>
      </c>
      <c r="N81" s="103" t="s">
        <v>44</v>
      </c>
      <c r="O81" s="103" t="s">
        <v>154</v>
      </c>
      <c r="P81" s="103" t="s">
        <v>155</v>
      </c>
      <c r="Q81" s="103" t="s">
        <v>156</v>
      </c>
      <c r="R81" s="103" t="s">
        <v>157</v>
      </c>
      <c r="S81" s="103" t="s">
        <v>158</v>
      </c>
      <c r="T81" s="104" t="s">
        <v>159</v>
      </c>
    </row>
    <row r="82" s="1" customFormat="1" ht="29.28" customHeight="1">
      <c r="B82" s="46"/>
      <c r="C82" s="108" t="s">
        <v>139</v>
      </c>
      <c r="D82" s="74"/>
      <c r="E82" s="74"/>
      <c r="F82" s="74"/>
      <c r="G82" s="74"/>
      <c r="H82" s="74"/>
      <c r="I82" s="191"/>
      <c r="J82" s="201">
        <f>BK82</f>
        <v>0</v>
      </c>
      <c r="K82" s="74"/>
      <c r="L82" s="72"/>
      <c r="M82" s="105"/>
      <c r="N82" s="106"/>
      <c r="O82" s="106"/>
      <c r="P82" s="202">
        <f>P83</f>
        <v>0</v>
      </c>
      <c r="Q82" s="106"/>
      <c r="R82" s="202">
        <f>R83</f>
        <v>130.84235000000001</v>
      </c>
      <c r="S82" s="106"/>
      <c r="T82" s="203">
        <f>T83</f>
        <v>1535.309</v>
      </c>
      <c r="AT82" s="24" t="s">
        <v>73</v>
      </c>
      <c r="AU82" s="24" t="s">
        <v>140</v>
      </c>
      <c r="BK82" s="204">
        <f>BK83</f>
        <v>0</v>
      </c>
    </row>
    <row r="83" s="10" customFormat="1" ht="37.44" customHeight="1">
      <c r="B83" s="205"/>
      <c r="C83" s="206"/>
      <c r="D83" s="207" t="s">
        <v>73</v>
      </c>
      <c r="E83" s="208" t="s">
        <v>226</v>
      </c>
      <c r="F83" s="208" t="s">
        <v>227</v>
      </c>
      <c r="G83" s="206"/>
      <c r="H83" s="206"/>
      <c r="I83" s="209"/>
      <c r="J83" s="210">
        <f>BK83</f>
        <v>0</v>
      </c>
      <c r="K83" s="206"/>
      <c r="L83" s="211"/>
      <c r="M83" s="212"/>
      <c r="N83" s="213"/>
      <c r="O83" s="213"/>
      <c r="P83" s="214">
        <f>P84+P122+P172+P192+P203</f>
        <v>0</v>
      </c>
      <c r="Q83" s="213"/>
      <c r="R83" s="214">
        <f>R84+R122+R172+R192+R203</f>
        <v>130.84235000000001</v>
      </c>
      <c r="S83" s="213"/>
      <c r="T83" s="215">
        <f>T84+T122+T172+T192+T203</f>
        <v>1535.309</v>
      </c>
      <c r="AR83" s="216" t="s">
        <v>24</v>
      </c>
      <c r="AT83" s="217" t="s">
        <v>73</v>
      </c>
      <c r="AU83" s="217" t="s">
        <v>74</v>
      </c>
      <c r="AY83" s="216" t="s">
        <v>163</v>
      </c>
      <c r="BK83" s="218">
        <f>BK84+BK122+BK172+BK192+BK203</f>
        <v>0</v>
      </c>
    </row>
    <row r="84" s="10" customFormat="1" ht="19.92" customHeight="1">
      <c r="B84" s="205"/>
      <c r="C84" s="206"/>
      <c r="D84" s="207" t="s">
        <v>73</v>
      </c>
      <c r="E84" s="219" t="s">
        <v>24</v>
      </c>
      <c r="F84" s="219" t="s">
        <v>228</v>
      </c>
      <c r="G84" s="206"/>
      <c r="H84" s="206"/>
      <c r="I84" s="209"/>
      <c r="J84" s="220">
        <f>BK84</f>
        <v>0</v>
      </c>
      <c r="K84" s="206"/>
      <c r="L84" s="211"/>
      <c r="M84" s="212"/>
      <c r="N84" s="213"/>
      <c r="O84" s="213"/>
      <c r="P84" s="214">
        <f>SUM(P85:P121)</f>
        <v>0</v>
      </c>
      <c r="Q84" s="213"/>
      <c r="R84" s="214">
        <f>SUM(R85:R121)</f>
        <v>0.45509999999999995</v>
      </c>
      <c r="S84" s="213"/>
      <c r="T84" s="215">
        <f>SUM(T85:T121)</f>
        <v>1535.309</v>
      </c>
      <c r="AR84" s="216" t="s">
        <v>24</v>
      </c>
      <c r="AT84" s="217" t="s">
        <v>73</v>
      </c>
      <c r="AU84" s="217" t="s">
        <v>24</v>
      </c>
      <c r="AY84" s="216" t="s">
        <v>163</v>
      </c>
      <c r="BK84" s="218">
        <f>SUM(BK85:BK121)</f>
        <v>0</v>
      </c>
    </row>
    <row r="85" s="1" customFormat="1" ht="38.25" customHeight="1">
      <c r="B85" s="46"/>
      <c r="C85" s="221" t="s">
        <v>24</v>
      </c>
      <c r="D85" s="221" t="s">
        <v>166</v>
      </c>
      <c r="E85" s="222" t="s">
        <v>237</v>
      </c>
      <c r="F85" s="223" t="s">
        <v>238</v>
      </c>
      <c r="G85" s="224" t="s">
        <v>231</v>
      </c>
      <c r="H85" s="225">
        <v>1517</v>
      </c>
      <c r="I85" s="226"/>
      <c r="J85" s="227">
        <f>ROUND(I85*H85,2)</f>
        <v>0</v>
      </c>
      <c r="K85" s="223" t="s">
        <v>232</v>
      </c>
      <c r="L85" s="72"/>
      <c r="M85" s="228" t="s">
        <v>22</v>
      </c>
      <c r="N85" s="229" t="s">
        <v>45</v>
      </c>
      <c r="O85" s="47"/>
      <c r="P85" s="230">
        <f>O85*H85</f>
        <v>0</v>
      </c>
      <c r="Q85" s="230">
        <v>0</v>
      </c>
      <c r="R85" s="230">
        <f>Q85*H85</f>
        <v>0</v>
      </c>
      <c r="S85" s="230">
        <v>0.17999999999999999</v>
      </c>
      <c r="T85" s="231">
        <f>S85*H85</f>
        <v>273.06</v>
      </c>
      <c r="AR85" s="24" t="s">
        <v>183</v>
      </c>
      <c r="AT85" s="24" t="s">
        <v>166</v>
      </c>
      <c r="AU85" s="24" t="s">
        <v>83</v>
      </c>
      <c r="AY85" s="24" t="s">
        <v>163</v>
      </c>
      <c r="BE85" s="232">
        <f>IF(N85="základní",J85,0)</f>
        <v>0</v>
      </c>
      <c r="BF85" s="232">
        <f>IF(N85="snížená",J85,0)</f>
        <v>0</v>
      </c>
      <c r="BG85" s="232">
        <f>IF(N85="zákl. přenesená",J85,0)</f>
        <v>0</v>
      </c>
      <c r="BH85" s="232">
        <f>IF(N85="sníž. přenesená",J85,0)</f>
        <v>0</v>
      </c>
      <c r="BI85" s="232">
        <f>IF(N85="nulová",J85,0)</f>
        <v>0</v>
      </c>
      <c r="BJ85" s="24" t="s">
        <v>24</v>
      </c>
      <c r="BK85" s="232">
        <f>ROUND(I85*H85,2)</f>
        <v>0</v>
      </c>
      <c r="BL85" s="24" t="s">
        <v>183</v>
      </c>
      <c r="BM85" s="24" t="s">
        <v>239</v>
      </c>
    </row>
    <row r="86" s="1" customFormat="1">
      <c r="B86" s="46"/>
      <c r="C86" s="74"/>
      <c r="D86" s="235" t="s">
        <v>234</v>
      </c>
      <c r="E86" s="74"/>
      <c r="F86" s="259" t="s">
        <v>240</v>
      </c>
      <c r="G86" s="74"/>
      <c r="H86" s="74"/>
      <c r="I86" s="191"/>
      <c r="J86" s="74"/>
      <c r="K86" s="74"/>
      <c r="L86" s="72"/>
      <c r="M86" s="260"/>
      <c r="N86" s="47"/>
      <c r="O86" s="47"/>
      <c r="P86" s="47"/>
      <c r="Q86" s="47"/>
      <c r="R86" s="47"/>
      <c r="S86" s="47"/>
      <c r="T86" s="95"/>
      <c r="AT86" s="24" t="s">
        <v>234</v>
      </c>
      <c r="AU86" s="24" t="s">
        <v>83</v>
      </c>
    </row>
    <row r="87" s="11" customFormat="1">
      <c r="B87" s="233"/>
      <c r="C87" s="234"/>
      <c r="D87" s="235" t="s">
        <v>173</v>
      </c>
      <c r="E87" s="236" t="s">
        <v>22</v>
      </c>
      <c r="F87" s="237" t="s">
        <v>801</v>
      </c>
      <c r="G87" s="234"/>
      <c r="H87" s="238">
        <v>1517</v>
      </c>
      <c r="I87" s="239"/>
      <c r="J87" s="234"/>
      <c r="K87" s="234"/>
      <c r="L87" s="240"/>
      <c r="M87" s="241"/>
      <c r="N87" s="242"/>
      <c r="O87" s="242"/>
      <c r="P87" s="242"/>
      <c r="Q87" s="242"/>
      <c r="R87" s="242"/>
      <c r="S87" s="242"/>
      <c r="T87" s="243"/>
      <c r="AT87" s="244" t="s">
        <v>173</v>
      </c>
      <c r="AU87" s="244" t="s">
        <v>83</v>
      </c>
      <c r="AV87" s="11" t="s">
        <v>83</v>
      </c>
      <c r="AW87" s="11" t="s">
        <v>37</v>
      </c>
      <c r="AX87" s="11" t="s">
        <v>24</v>
      </c>
      <c r="AY87" s="244" t="s">
        <v>163</v>
      </c>
    </row>
    <row r="88" s="1" customFormat="1" ht="51" customHeight="1">
      <c r="B88" s="46"/>
      <c r="C88" s="221" t="s">
        <v>83</v>
      </c>
      <c r="D88" s="221" t="s">
        <v>166</v>
      </c>
      <c r="E88" s="222" t="s">
        <v>246</v>
      </c>
      <c r="F88" s="223" t="s">
        <v>247</v>
      </c>
      <c r="G88" s="224" t="s">
        <v>231</v>
      </c>
      <c r="H88" s="225">
        <v>1517</v>
      </c>
      <c r="I88" s="226"/>
      <c r="J88" s="227">
        <f>ROUND(I88*H88,2)</f>
        <v>0</v>
      </c>
      <c r="K88" s="223" t="s">
        <v>170</v>
      </c>
      <c r="L88" s="72"/>
      <c r="M88" s="228" t="s">
        <v>22</v>
      </c>
      <c r="N88" s="229" t="s">
        <v>45</v>
      </c>
      <c r="O88" s="47"/>
      <c r="P88" s="230">
        <f>O88*H88</f>
        <v>0</v>
      </c>
      <c r="Q88" s="230">
        <v>0</v>
      </c>
      <c r="R88" s="230">
        <f>Q88*H88</f>
        <v>0</v>
      </c>
      <c r="S88" s="230">
        <v>0.23499999999999999</v>
      </c>
      <c r="T88" s="231">
        <f>S88*H88</f>
        <v>356.495</v>
      </c>
      <c r="AR88" s="24" t="s">
        <v>183</v>
      </c>
      <c r="AT88" s="24" t="s">
        <v>166</v>
      </c>
      <c r="AU88" s="24" t="s">
        <v>83</v>
      </c>
      <c r="AY88" s="24" t="s">
        <v>163</v>
      </c>
      <c r="BE88" s="232">
        <f>IF(N88="základní",J88,0)</f>
        <v>0</v>
      </c>
      <c r="BF88" s="232">
        <f>IF(N88="snížená",J88,0)</f>
        <v>0</v>
      </c>
      <c r="BG88" s="232">
        <f>IF(N88="zákl. přenesená",J88,0)</f>
        <v>0</v>
      </c>
      <c r="BH88" s="232">
        <f>IF(N88="sníž. přenesená",J88,0)</f>
        <v>0</v>
      </c>
      <c r="BI88" s="232">
        <f>IF(N88="nulová",J88,0)</f>
        <v>0</v>
      </c>
      <c r="BJ88" s="24" t="s">
        <v>24</v>
      </c>
      <c r="BK88" s="232">
        <f>ROUND(I88*H88,2)</f>
        <v>0</v>
      </c>
      <c r="BL88" s="24" t="s">
        <v>183</v>
      </c>
      <c r="BM88" s="24" t="s">
        <v>244</v>
      </c>
    </row>
    <row r="89" s="1" customFormat="1">
      <c r="B89" s="46"/>
      <c r="C89" s="74"/>
      <c r="D89" s="235" t="s">
        <v>234</v>
      </c>
      <c r="E89" s="74"/>
      <c r="F89" s="259" t="s">
        <v>240</v>
      </c>
      <c r="G89" s="74"/>
      <c r="H89" s="74"/>
      <c r="I89" s="191"/>
      <c r="J89" s="74"/>
      <c r="K89" s="74"/>
      <c r="L89" s="72"/>
      <c r="M89" s="260"/>
      <c r="N89" s="47"/>
      <c r="O89" s="47"/>
      <c r="P89" s="47"/>
      <c r="Q89" s="47"/>
      <c r="R89" s="47"/>
      <c r="S89" s="47"/>
      <c r="T89" s="95"/>
      <c r="AT89" s="24" t="s">
        <v>234</v>
      </c>
      <c r="AU89" s="24" t="s">
        <v>83</v>
      </c>
    </row>
    <row r="90" s="11" customFormat="1">
      <c r="B90" s="233"/>
      <c r="C90" s="234"/>
      <c r="D90" s="235" t="s">
        <v>173</v>
      </c>
      <c r="E90" s="236" t="s">
        <v>22</v>
      </c>
      <c r="F90" s="237" t="s">
        <v>802</v>
      </c>
      <c r="G90" s="234"/>
      <c r="H90" s="238">
        <v>1517</v>
      </c>
      <c r="I90" s="239"/>
      <c r="J90" s="234"/>
      <c r="K90" s="234"/>
      <c r="L90" s="240"/>
      <c r="M90" s="241"/>
      <c r="N90" s="242"/>
      <c r="O90" s="242"/>
      <c r="P90" s="242"/>
      <c r="Q90" s="242"/>
      <c r="R90" s="242"/>
      <c r="S90" s="242"/>
      <c r="T90" s="243"/>
      <c r="AT90" s="244" t="s">
        <v>173</v>
      </c>
      <c r="AU90" s="244" t="s">
        <v>83</v>
      </c>
      <c r="AV90" s="11" t="s">
        <v>83</v>
      </c>
      <c r="AW90" s="11" t="s">
        <v>37</v>
      </c>
      <c r="AX90" s="11" t="s">
        <v>24</v>
      </c>
      <c r="AY90" s="244" t="s">
        <v>163</v>
      </c>
    </row>
    <row r="91" s="1" customFormat="1" ht="38.25" customHeight="1">
      <c r="B91" s="46"/>
      <c r="C91" s="221" t="s">
        <v>178</v>
      </c>
      <c r="D91" s="221" t="s">
        <v>166</v>
      </c>
      <c r="E91" s="222" t="s">
        <v>254</v>
      </c>
      <c r="F91" s="223" t="s">
        <v>255</v>
      </c>
      <c r="G91" s="224" t="s">
        <v>231</v>
      </c>
      <c r="H91" s="225">
        <v>1517</v>
      </c>
      <c r="I91" s="226"/>
      <c r="J91" s="227">
        <f>ROUND(I91*H91,2)</f>
        <v>0</v>
      </c>
      <c r="K91" s="223" t="s">
        <v>232</v>
      </c>
      <c r="L91" s="72"/>
      <c r="M91" s="228" t="s">
        <v>22</v>
      </c>
      <c r="N91" s="229" t="s">
        <v>45</v>
      </c>
      <c r="O91" s="47"/>
      <c r="P91" s="230">
        <f>O91*H91</f>
        <v>0</v>
      </c>
      <c r="Q91" s="230">
        <v>0.00029999999999999997</v>
      </c>
      <c r="R91" s="230">
        <f>Q91*H91</f>
        <v>0.45509999999999995</v>
      </c>
      <c r="S91" s="230">
        <v>0.51200000000000001</v>
      </c>
      <c r="T91" s="231">
        <f>S91*H91</f>
        <v>776.70400000000006</v>
      </c>
      <c r="AR91" s="24" t="s">
        <v>183</v>
      </c>
      <c r="AT91" s="24" t="s">
        <v>166</v>
      </c>
      <c r="AU91" s="24" t="s">
        <v>83</v>
      </c>
      <c r="AY91" s="24" t="s">
        <v>163</v>
      </c>
      <c r="BE91" s="232">
        <f>IF(N91="základní",J91,0)</f>
        <v>0</v>
      </c>
      <c r="BF91" s="232">
        <f>IF(N91="snížená",J91,0)</f>
        <v>0</v>
      </c>
      <c r="BG91" s="232">
        <f>IF(N91="zákl. přenesená",J91,0)</f>
        <v>0</v>
      </c>
      <c r="BH91" s="232">
        <f>IF(N91="sníž. přenesená",J91,0)</f>
        <v>0</v>
      </c>
      <c r="BI91" s="232">
        <f>IF(N91="nulová",J91,0)</f>
        <v>0</v>
      </c>
      <c r="BJ91" s="24" t="s">
        <v>24</v>
      </c>
      <c r="BK91" s="232">
        <f>ROUND(I91*H91,2)</f>
        <v>0</v>
      </c>
      <c r="BL91" s="24" t="s">
        <v>183</v>
      </c>
      <c r="BM91" s="24" t="s">
        <v>256</v>
      </c>
    </row>
    <row r="92" s="1" customFormat="1">
      <c r="B92" s="46"/>
      <c r="C92" s="74"/>
      <c r="D92" s="235" t="s">
        <v>234</v>
      </c>
      <c r="E92" s="74"/>
      <c r="F92" s="259" t="s">
        <v>252</v>
      </c>
      <c r="G92" s="74"/>
      <c r="H92" s="74"/>
      <c r="I92" s="191"/>
      <c r="J92" s="74"/>
      <c r="K92" s="74"/>
      <c r="L92" s="72"/>
      <c r="M92" s="260"/>
      <c r="N92" s="47"/>
      <c r="O92" s="47"/>
      <c r="P92" s="47"/>
      <c r="Q92" s="47"/>
      <c r="R92" s="47"/>
      <c r="S92" s="47"/>
      <c r="T92" s="95"/>
      <c r="AT92" s="24" t="s">
        <v>234</v>
      </c>
      <c r="AU92" s="24" t="s">
        <v>83</v>
      </c>
    </row>
    <row r="93" s="12" customFormat="1">
      <c r="B93" s="245"/>
      <c r="C93" s="246"/>
      <c r="D93" s="235" t="s">
        <v>173</v>
      </c>
      <c r="E93" s="247" t="s">
        <v>22</v>
      </c>
      <c r="F93" s="248" t="s">
        <v>257</v>
      </c>
      <c r="G93" s="246"/>
      <c r="H93" s="247" t="s">
        <v>22</v>
      </c>
      <c r="I93" s="249"/>
      <c r="J93" s="246"/>
      <c r="K93" s="246"/>
      <c r="L93" s="250"/>
      <c r="M93" s="251"/>
      <c r="N93" s="252"/>
      <c r="O93" s="252"/>
      <c r="P93" s="252"/>
      <c r="Q93" s="252"/>
      <c r="R93" s="252"/>
      <c r="S93" s="252"/>
      <c r="T93" s="253"/>
      <c r="AT93" s="254" t="s">
        <v>173</v>
      </c>
      <c r="AU93" s="254" t="s">
        <v>83</v>
      </c>
      <c r="AV93" s="12" t="s">
        <v>24</v>
      </c>
      <c r="AW93" s="12" t="s">
        <v>37</v>
      </c>
      <c r="AX93" s="12" t="s">
        <v>74</v>
      </c>
      <c r="AY93" s="254" t="s">
        <v>163</v>
      </c>
    </row>
    <row r="94" s="11" customFormat="1">
      <c r="B94" s="233"/>
      <c r="C94" s="234"/>
      <c r="D94" s="235" t="s">
        <v>173</v>
      </c>
      <c r="E94" s="236" t="s">
        <v>22</v>
      </c>
      <c r="F94" s="237" t="s">
        <v>801</v>
      </c>
      <c r="G94" s="234"/>
      <c r="H94" s="238">
        <v>1517</v>
      </c>
      <c r="I94" s="239"/>
      <c r="J94" s="234"/>
      <c r="K94" s="234"/>
      <c r="L94" s="240"/>
      <c r="M94" s="241"/>
      <c r="N94" s="242"/>
      <c r="O94" s="242"/>
      <c r="P94" s="242"/>
      <c r="Q94" s="242"/>
      <c r="R94" s="242"/>
      <c r="S94" s="242"/>
      <c r="T94" s="243"/>
      <c r="AT94" s="244" t="s">
        <v>173</v>
      </c>
      <c r="AU94" s="244" t="s">
        <v>83</v>
      </c>
      <c r="AV94" s="11" t="s">
        <v>83</v>
      </c>
      <c r="AW94" s="11" t="s">
        <v>37</v>
      </c>
      <c r="AX94" s="11" t="s">
        <v>24</v>
      </c>
      <c r="AY94" s="244" t="s">
        <v>163</v>
      </c>
    </row>
    <row r="95" s="1" customFormat="1" ht="38.25" customHeight="1">
      <c r="B95" s="46"/>
      <c r="C95" s="221" t="s">
        <v>183</v>
      </c>
      <c r="D95" s="221" t="s">
        <v>166</v>
      </c>
      <c r="E95" s="222" t="s">
        <v>259</v>
      </c>
      <c r="F95" s="223" t="s">
        <v>260</v>
      </c>
      <c r="G95" s="224" t="s">
        <v>261</v>
      </c>
      <c r="H95" s="225">
        <v>445</v>
      </c>
      <c r="I95" s="226"/>
      <c r="J95" s="227">
        <f>ROUND(I95*H95,2)</f>
        <v>0</v>
      </c>
      <c r="K95" s="223" t="s">
        <v>232</v>
      </c>
      <c r="L95" s="72"/>
      <c r="M95" s="228" t="s">
        <v>22</v>
      </c>
      <c r="N95" s="229" t="s">
        <v>45</v>
      </c>
      <c r="O95" s="47"/>
      <c r="P95" s="230">
        <f>O95*H95</f>
        <v>0</v>
      </c>
      <c r="Q95" s="230">
        <v>0</v>
      </c>
      <c r="R95" s="230">
        <f>Q95*H95</f>
        <v>0</v>
      </c>
      <c r="S95" s="230">
        <v>0.28999999999999998</v>
      </c>
      <c r="T95" s="231">
        <f>S95*H95</f>
        <v>129.04999999999998</v>
      </c>
      <c r="AR95" s="24" t="s">
        <v>183</v>
      </c>
      <c r="AT95" s="24" t="s">
        <v>166</v>
      </c>
      <c r="AU95" s="24" t="s">
        <v>83</v>
      </c>
      <c r="AY95" s="24" t="s">
        <v>163</v>
      </c>
      <c r="BE95" s="232">
        <f>IF(N95="základní",J95,0)</f>
        <v>0</v>
      </c>
      <c r="BF95" s="232">
        <f>IF(N95="snížená",J95,0)</f>
        <v>0</v>
      </c>
      <c r="BG95" s="232">
        <f>IF(N95="zákl. přenesená",J95,0)</f>
        <v>0</v>
      </c>
      <c r="BH95" s="232">
        <f>IF(N95="sníž. přenesená",J95,0)</f>
        <v>0</v>
      </c>
      <c r="BI95" s="232">
        <f>IF(N95="nulová",J95,0)</f>
        <v>0</v>
      </c>
      <c r="BJ95" s="24" t="s">
        <v>24</v>
      </c>
      <c r="BK95" s="232">
        <f>ROUND(I95*H95,2)</f>
        <v>0</v>
      </c>
      <c r="BL95" s="24" t="s">
        <v>183</v>
      </c>
      <c r="BM95" s="24" t="s">
        <v>262</v>
      </c>
    </row>
    <row r="96" s="1" customFormat="1">
      <c r="B96" s="46"/>
      <c r="C96" s="74"/>
      <c r="D96" s="235" t="s">
        <v>234</v>
      </c>
      <c r="E96" s="74"/>
      <c r="F96" s="259" t="s">
        <v>263</v>
      </c>
      <c r="G96" s="74"/>
      <c r="H96" s="74"/>
      <c r="I96" s="191"/>
      <c r="J96" s="74"/>
      <c r="K96" s="74"/>
      <c r="L96" s="72"/>
      <c r="M96" s="260"/>
      <c r="N96" s="47"/>
      <c r="O96" s="47"/>
      <c r="P96" s="47"/>
      <c r="Q96" s="47"/>
      <c r="R96" s="47"/>
      <c r="S96" s="47"/>
      <c r="T96" s="95"/>
      <c r="AT96" s="24" t="s">
        <v>234</v>
      </c>
      <c r="AU96" s="24" t="s">
        <v>83</v>
      </c>
    </row>
    <row r="97" s="11" customFormat="1">
      <c r="B97" s="233"/>
      <c r="C97" s="234"/>
      <c r="D97" s="235" t="s">
        <v>173</v>
      </c>
      <c r="E97" s="236" t="s">
        <v>22</v>
      </c>
      <c r="F97" s="237" t="s">
        <v>803</v>
      </c>
      <c r="G97" s="234"/>
      <c r="H97" s="238">
        <v>445</v>
      </c>
      <c r="I97" s="239"/>
      <c r="J97" s="234"/>
      <c r="K97" s="234"/>
      <c r="L97" s="240"/>
      <c r="M97" s="241"/>
      <c r="N97" s="242"/>
      <c r="O97" s="242"/>
      <c r="P97" s="242"/>
      <c r="Q97" s="242"/>
      <c r="R97" s="242"/>
      <c r="S97" s="242"/>
      <c r="T97" s="243"/>
      <c r="AT97" s="244" t="s">
        <v>173</v>
      </c>
      <c r="AU97" s="244" t="s">
        <v>83</v>
      </c>
      <c r="AV97" s="11" t="s">
        <v>83</v>
      </c>
      <c r="AW97" s="11" t="s">
        <v>37</v>
      </c>
      <c r="AX97" s="11" t="s">
        <v>24</v>
      </c>
      <c r="AY97" s="244" t="s">
        <v>163</v>
      </c>
    </row>
    <row r="98" s="1" customFormat="1" ht="38.25" customHeight="1">
      <c r="B98" s="46"/>
      <c r="C98" s="221" t="s">
        <v>162</v>
      </c>
      <c r="D98" s="221" t="s">
        <v>166</v>
      </c>
      <c r="E98" s="222" t="s">
        <v>804</v>
      </c>
      <c r="F98" s="223" t="s">
        <v>805</v>
      </c>
      <c r="G98" s="224" t="s">
        <v>273</v>
      </c>
      <c r="H98" s="225">
        <v>303.39999999999998</v>
      </c>
      <c r="I98" s="226"/>
      <c r="J98" s="227">
        <f>ROUND(I98*H98,2)</f>
        <v>0</v>
      </c>
      <c r="K98" s="223" t="s">
        <v>232</v>
      </c>
      <c r="L98" s="72"/>
      <c r="M98" s="228" t="s">
        <v>22</v>
      </c>
      <c r="N98" s="229" t="s">
        <v>45</v>
      </c>
      <c r="O98" s="47"/>
      <c r="P98" s="230">
        <f>O98*H98</f>
        <v>0</v>
      </c>
      <c r="Q98" s="230">
        <v>0</v>
      </c>
      <c r="R98" s="230">
        <f>Q98*H98</f>
        <v>0</v>
      </c>
      <c r="S98" s="230">
        <v>0</v>
      </c>
      <c r="T98" s="231">
        <f>S98*H98</f>
        <v>0</v>
      </c>
      <c r="AR98" s="24" t="s">
        <v>183</v>
      </c>
      <c r="AT98" s="24" t="s">
        <v>166</v>
      </c>
      <c r="AU98" s="24" t="s">
        <v>83</v>
      </c>
      <c r="AY98" s="24" t="s">
        <v>163</v>
      </c>
      <c r="BE98" s="232">
        <f>IF(N98="základní",J98,0)</f>
        <v>0</v>
      </c>
      <c r="BF98" s="232">
        <f>IF(N98="snížená",J98,0)</f>
        <v>0</v>
      </c>
      <c r="BG98" s="232">
        <f>IF(N98="zákl. přenesená",J98,0)</f>
        <v>0</v>
      </c>
      <c r="BH98" s="232">
        <f>IF(N98="sníž. přenesená",J98,0)</f>
        <v>0</v>
      </c>
      <c r="BI98" s="232">
        <f>IF(N98="nulová",J98,0)</f>
        <v>0</v>
      </c>
      <c r="BJ98" s="24" t="s">
        <v>24</v>
      </c>
      <c r="BK98" s="232">
        <f>ROUND(I98*H98,2)</f>
        <v>0</v>
      </c>
      <c r="BL98" s="24" t="s">
        <v>183</v>
      </c>
      <c r="BM98" s="24" t="s">
        <v>283</v>
      </c>
    </row>
    <row r="99" s="1" customFormat="1">
      <c r="B99" s="46"/>
      <c r="C99" s="74"/>
      <c r="D99" s="235" t="s">
        <v>234</v>
      </c>
      <c r="E99" s="74"/>
      <c r="F99" s="259" t="s">
        <v>281</v>
      </c>
      <c r="G99" s="74"/>
      <c r="H99" s="74"/>
      <c r="I99" s="191"/>
      <c r="J99" s="74"/>
      <c r="K99" s="74"/>
      <c r="L99" s="72"/>
      <c r="M99" s="260"/>
      <c r="N99" s="47"/>
      <c r="O99" s="47"/>
      <c r="P99" s="47"/>
      <c r="Q99" s="47"/>
      <c r="R99" s="47"/>
      <c r="S99" s="47"/>
      <c r="T99" s="95"/>
      <c r="AT99" s="24" t="s">
        <v>234</v>
      </c>
      <c r="AU99" s="24" t="s">
        <v>83</v>
      </c>
    </row>
    <row r="100" s="11" customFormat="1">
      <c r="B100" s="233"/>
      <c r="C100" s="234"/>
      <c r="D100" s="235" t="s">
        <v>173</v>
      </c>
      <c r="E100" s="236" t="s">
        <v>22</v>
      </c>
      <c r="F100" s="237" t="s">
        <v>806</v>
      </c>
      <c r="G100" s="234"/>
      <c r="H100" s="238">
        <v>303.39999999999998</v>
      </c>
      <c r="I100" s="239"/>
      <c r="J100" s="234"/>
      <c r="K100" s="234"/>
      <c r="L100" s="240"/>
      <c r="M100" s="241"/>
      <c r="N100" s="242"/>
      <c r="O100" s="242"/>
      <c r="P100" s="242"/>
      <c r="Q100" s="242"/>
      <c r="R100" s="242"/>
      <c r="S100" s="242"/>
      <c r="T100" s="243"/>
      <c r="AT100" s="244" t="s">
        <v>173</v>
      </c>
      <c r="AU100" s="244" t="s">
        <v>83</v>
      </c>
      <c r="AV100" s="11" t="s">
        <v>83</v>
      </c>
      <c r="AW100" s="11" t="s">
        <v>37</v>
      </c>
      <c r="AX100" s="11" t="s">
        <v>24</v>
      </c>
      <c r="AY100" s="244" t="s">
        <v>163</v>
      </c>
    </row>
    <row r="101" s="1" customFormat="1" ht="38.25" customHeight="1">
      <c r="B101" s="46"/>
      <c r="C101" s="221" t="s">
        <v>192</v>
      </c>
      <c r="D101" s="221" t="s">
        <v>166</v>
      </c>
      <c r="E101" s="222" t="s">
        <v>287</v>
      </c>
      <c r="F101" s="223" t="s">
        <v>288</v>
      </c>
      <c r="G101" s="224" t="s">
        <v>273</v>
      </c>
      <c r="H101" s="225">
        <v>151.69999999999999</v>
      </c>
      <c r="I101" s="226"/>
      <c r="J101" s="227">
        <f>ROUND(I101*H101,2)</f>
        <v>0</v>
      </c>
      <c r="K101" s="223" t="s">
        <v>232</v>
      </c>
      <c r="L101" s="72"/>
      <c r="M101" s="228" t="s">
        <v>22</v>
      </c>
      <c r="N101" s="229" t="s">
        <v>45</v>
      </c>
      <c r="O101" s="47"/>
      <c r="P101" s="230">
        <f>O101*H101</f>
        <v>0</v>
      </c>
      <c r="Q101" s="230">
        <v>0</v>
      </c>
      <c r="R101" s="230">
        <f>Q101*H101</f>
        <v>0</v>
      </c>
      <c r="S101" s="230">
        <v>0</v>
      </c>
      <c r="T101" s="231">
        <f>S101*H101</f>
        <v>0</v>
      </c>
      <c r="AR101" s="24" t="s">
        <v>183</v>
      </c>
      <c r="AT101" s="24" t="s">
        <v>166</v>
      </c>
      <c r="AU101" s="24" t="s">
        <v>83</v>
      </c>
      <c r="AY101" s="24" t="s">
        <v>163</v>
      </c>
      <c r="BE101" s="232">
        <f>IF(N101="základní",J101,0)</f>
        <v>0</v>
      </c>
      <c r="BF101" s="232">
        <f>IF(N101="snížená",J101,0)</f>
        <v>0</v>
      </c>
      <c r="BG101" s="232">
        <f>IF(N101="zákl. přenesená",J101,0)</f>
        <v>0</v>
      </c>
      <c r="BH101" s="232">
        <f>IF(N101="sníž. přenesená",J101,0)</f>
        <v>0</v>
      </c>
      <c r="BI101" s="232">
        <f>IF(N101="nulová",J101,0)</f>
        <v>0</v>
      </c>
      <c r="BJ101" s="24" t="s">
        <v>24</v>
      </c>
      <c r="BK101" s="232">
        <f>ROUND(I101*H101,2)</f>
        <v>0</v>
      </c>
      <c r="BL101" s="24" t="s">
        <v>183</v>
      </c>
      <c r="BM101" s="24" t="s">
        <v>289</v>
      </c>
    </row>
    <row r="102" s="1" customFormat="1">
      <c r="B102" s="46"/>
      <c r="C102" s="74"/>
      <c r="D102" s="235" t="s">
        <v>234</v>
      </c>
      <c r="E102" s="74"/>
      <c r="F102" s="259" t="s">
        <v>281</v>
      </c>
      <c r="G102" s="74"/>
      <c r="H102" s="74"/>
      <c r="I102" s="191"/>
      <c r="J102" s="74"/>
      <c r="K102" s="74"/>
      <c r="L102" s="72"/>
      <c r="M102" s="260"/>
      <c r="N102" s="47"/>
      <c r="O102" s="47"/>
      <c r="P102" s="47"/>
      <c r="Q102" s="47"/>
      <c r="R102" s="47"/>
      <c r="S102" s="47"/>
      <c r="T102" s="95"/>
      <c r="AT102" s="24" t="s">
        <v>234</v>
      </c>
      <c r="AU102" s="24" t="s">
        <v>83</v>
      </c>
    </row>
    <row r="103" s="11" customFormat="1">
      <c r="B103" s="233"/>
      <c r="C103" s="234"/>
      <c r="D103" s="235" t="s">
        <v>173</v>
      </c>
      <c r="E103" s="236" t="s">
        <v>22</v>
      </c>
      <c r="F103" s="237" t="s">
        <v>807</v>
      </c>
      <c r="G103" s="234"/>
      <c r="H103" s="238">
        <v>303.39999999999998</v>
      </c>
      <c r="I103" s="239"/>
      <c r="J103" s="234"/>
      <c r="K103" s="234"/>
      <c r="L103" s="240"/>
      <c r="M103" s="241"/>
      <c r="N103" s="242"/>
      <c r="O103" s="242"/>
      <c r="P103" s="242"/>
      <c r="Q103" s="242"/>
      <c r="R103" s="242"/>
      <c r="S103" s="242"/>
      <c r="T103" s="243"/>
      <c r="AT103" s="244" t="s">
        <v>173</v>
      </c>
      <c r="AU103" s="244" t="s">
        <v>83</v>
      </c>
      <c r="AV103" s="11" t="s">
        <v>83</v>
      </c>
      <c r="AW103" s="11" t="s">
        <v>37</v>
      </c>
      <c r="AX103" s="11" t="s">
        <v>24</v>
      </c>
      <c r="AY103" s="244" t="s">
        <v>163</v>
      </c>
    </row>
    <row r="104" s="11" customFormat="1">
      <c r="B104" s="233"/>
      <c r="C104" s="234"/>
      <c r="D104" s="235" t="s">
        <v>173</v>
      </c>
      <c r="E104" s="234"/>
      <c r="F104" s="237" t="s">
        <v>808</v>
      </c>
      <c r="G104" s="234"/>
      <c r="H104" s="238">
        <v>151.69999999999999</v>
      </c>
      <c r="I104" s="239"/>
      <c r="J104" s="234"/>
      <c r="K104" s="234"/>
      <c r="L104" s="240"/>
      <c r="M104" s="241"/>
      <c r="N104" s="242"/>
      <c r="O104" s="242"/>
      <c r="P104" s="242"/>
      <c r="Q104" s="242"/>
      <c r="R104" s="242"/>
      <c r="S104" s="242"/>
      <c r="T104" s="243"/>
      <c r="AT104" s="244" t="s">
        <v>173</v>
      </c>
      <c r="AU104" s="244" t="s">
        <v>83</v>
      </c>
      <c r="AV104" s="11" t="s">
        <v>83</v>
      </c>
      <c r="AW104" s="11" t="s">
        <v>6</v>
      </c>
      <c r="AX104" s="11" t="s">
        <v>24</v>
      </c>
      <c r="AY104" s="244" t="s">
        <v>163</v>
      </c>
    </row>
    <row r="105" s="1" customFormat="1" ht="38.25" customHeight="1">
      <c r="B105" s="46"/>
      <c r="C105" s="221" t="s">
        <v>199</v>
      </c>
      <c r="D105" s="221" t="s">
        <v>166</v>
      </c>
      <c r="E105" s="222" t="s">
        <v>302</v>
      </c>
      <c r="F105" s="223" t="s">
        <v>303</v>
      </c>
      <c r="G105" s="224" t="s">
        <v>273</v>
      </c>
      <c r="H105" s="225">
        <v>303.39999999999998</v>
      </c>
      <c r="I105" s="226"/>
      <c r="J105" s="227">
        <f>ROUND(I105*H105,2)</f>
        <v>0</v>
      </c>
      <c r="K105" s="223" t="s">
        <v>232</v>
      </c>
      <c r="L105" s="72"/>
      <c r="M105" s="228" t="s">
        <v>22</v>
      </c>
      <c r="N105" s="229" t="s">
        <v>45</v>
      </c>
      <c r="O105" s="47"/>
      <c r="P105" s="230">
        <f>O105*H105</f>
        <v>0</v>
      </c>
      <c r="Q105" s="230">
        <v>0</v>
      </c>
      <c r="R105" s="230">
        <f>Q105*H105</f>
        <v>0</v>
      </c>
      <c r="S105" s="230">
        <v>0</v>
      </c>
      <c r="T105" s="231">
        <f>S105*H105</f>
        <v>0</v>
      </c>
      <c r="AR105" s="24" t="s">
        <v>183</v>
      </c>
      <c r="AT105" s="24" t="s">
        <v>166</v>
      </c>
      <c r="AU105" s="24" t="s">
        <v>83</v>
      </c>
      <c r="AY105" s="24" t="s">
        <v>163</v>
      </c>
      <c r="BE105" s="232">
        <f>IF(N105="základní",J105,0)</f>
        <v>0</v>
      </c>
      <c r="BF105" s="232">
        <f>IF(N105="snížená",J105,0)</f>
        <v>0</v>
      </c>
      <c r="BG105" s="232">
        <f>IF(N105="zákl. přenesená",J105,0)</f>
        <v>0</v>
      </c>
      <c r="BH105" s="232">
        <f>IF(N105="sníž. přenesená",J105,0)</f>
        <v>0</v>
      </c>
      <c r="BI105" s="232">
        <f>IF(N105="nulová",J105,0)</f>
        <v>0</v>
      </c>
      <c r="BJ105" s="24" t="s">
        <v>24</v>
      </c>
      <c r="BK105" s="232">
        <f>ROUND(I105*H105,2)</f>
        <v>0</v>
      </c>
      <c r="BL105" s="24" t="s">
        <v>183</v>
      </c>
      <c r="BM105" s="24" t="s">
        <v>304</v>
      </c>
    </row>
    <row r="106" s="1" customFormat="1">
      <c r="B106" s="46"/>
      <c r="C106" s="74"/>
      <c r="D106" s="235" t="s">
        <v>234</v>
      </c>
      <c r="E106" s="74"/>
      <c r="F106" s="259" t="s">
        <v>298</v>
      </c>
      <c r="G106" s="74"/>
      <c r="H106" s="74"/>
      <c r="I106" s="191"/>
      <c r="J106" s="74"/>
      <c r="K106" s="74"/>
      <c r="L106" s="72"/>
      <c r="M106" s="260"/>
      <c r="N106" s="47"/>
      <c r="O106" s="47"/>
      <c r="P106" s="47"/>
      <c r="Q106" s="47"/>
      <c r="R106" s="47"/>
      <c r="S106" s="47"/>
      <c r="T106" s="95"/>
      <c r="AT106" s="24" t="s">
        <v>234</v>
      </c>
      <c r="AU106" s="24" t="s">
        <v>83</v>
      </c>
    </row>
    <row r="107" s="11" customFormat="1">
      <c r="B107" s="233"/>
      <c r="C107" s="234"/>
      <c r="D107" s="235" t="s">
        <v>173</v>
      </c>
      <c r="E107" s="236" t="s">
        <v>22</v>
      </c>
      <c r="F107" s="237" t="s">
        <v>806</v>
      </c>
      <c r="G107" s="234"/>
      <c r="H107" s="238">
        <v>303.39999999999998</v>
      </c>
      <c r="I107" s="239"/>
      <c r="J107" s="234"/>
      <c r="K107" s="234"/>
      <c r="L107" s="240"/>
      <c r="M107" s="241"/>
      <c r="N107" s="242"/>
      <c r="O107" s="242"/>
      <c r="P107" s="242"/>
      <c r="Q107" s="242"/>
      <c r="R107" s="242"/>
      <c r="S107" s="242"/>
      <c r="T107" s="243"/>
      <c r="AT107" s="244" t="s">
        <v>173</v>
      </c>
      <c r="AU107" s="244" t="s">
        <v>83</v>
      </c>
      <c r="AV107" s="11" t="s">
        <v>83</v>
      </c>
      <c r="AW107" s="11" t="s">
        <v>37</v>
      </c>
      <c r="AX107" s="11" t="s">
        <v>24</v>
      </c>
      <c r="AY107" s="244" t="s">
        <v>163</v>
      </c>
    </row>
    <row r="108" s="1" customFormat="1" ht="51" customHeight="1">
      <c r="B108" s="46"/>
      <c r="C108" s="221" t="s">
        <v>204</v>
      </c>
      <c r="D108" s="221" t="s">
        <v>166</v>
      </c>
      <c r="E108" s="222" t="s">
        <v>307</v>
      </c>
      <c r="F108" s="223" t="s">
        <v>308</v>
      </c>
      <c r="G108" s="224" t="s">
        <v>273</v>
      </c>
      <c r="H108" s="225">
        <v>3034</v>
      </c>
      <c r="I108" s="226"/>
      <c r="J108" s="227">
        <f>ROUND(I108*H108,2)</f>
        <v>0</v>
      </c>
      <c r="K108" s="223" t="s">
        <v>232</v>
      </c>
      <c r="L108" s="72"/>
      <c r="M108" s="228" t="s">
        <v>22</v>
      </c>
      <c r="N108" s="229" t="s">
        <v>45</v>
      </c>
      <c r="O108" s="47"/>
      <c r="P108" s="230">
        <f>O108*H108</f>
        <v>0</v>
      </c>
      <c r="Q108" s="230">
        <v>0</v>
      </c>
      <c r="R108" s="230">
        <f>Q108*H108</f>
        <v>0</v>
      </c>
      <c r="S108" s="230">
        <v>0</v>
      </c>
      <c r="T108" s="231">
        <f>S108*H108</f>
        <v>0</v>
      </c>
      <c r="AR108" s="24" t="s">
        <v>183</v>
      </c>
      <c r="AT108" s="24" t="s">
        <v>166</v>
      </c>
      <c r="AU108" s="24" t="s">
        <v>83</v>
      </c>
      <c r="AY108" s="24" t="s">
        <v>163</v>
      </c>
      <c r="BE108" s="232">
        <f>IF(N108="základní",J108,0)</f>
        <v>0</v>
      </c>
      <c r="BF108" s="232">
        <f>IF(N108="snížená",J108,0)</f>
        <v>0</v>
      </c>
      <c r="BG108" s="232">
        <f>IF(N108="zákl. přenesená",J108,0)</f>
        <v>0</v>
      </c>
      <c r="BH108" s="232">
        <f>IF(N108="sníž. přenesená",J108,0)</f>
        <v>0</v>
      </c>
      <c r="BI108" s="232">
        <f>IF(N108="nulová",J108,0)</f>
        <v>0</v>
      </c>
      <c r="BJ108" s="24" t="s">
        <v>24</v>
      </c>
      <c r="BK108" s="232">
        <f>ROUND(I108*H108,2)</f>
        <v>0</v>
      </c>
      <c r="BL108" s="24" t="s">
        <v>183</v>
      </c>
      <c r="BM108" s="24" t="s">
        <v>309</v>
      </c>
    </row>
    <row r="109" s="1" customFormat="1">
      <c r="B109" s="46"/>
      <c r="C109" s="74"/>
      <c r="D109" s="235" t="s">
        <v>234</v>
      </c>
      <c r="E109" s="74"/>
      <c r="F109" s="259" t="s">
        <v>298</v>
      </c>
      <c r="G109" s="74"/>
      <c r="H109" s="74"/>
      <c r="I109" s="191"/>
      <c r="J109" s="74"/>
      <c r="K109" s="74"/>
      <c r="L109" s="72"/>
      <c r="M109" s="260"/>
      <c r="N109" s="47"/>
      <c r="O109" s="47"/>
      <c r="P109" s="47"/>
      <c r="Q109" s="47"/>
      <c r="R109" s="47"/>
      <c r="S109" s="47"/>
      <c r="T109" s="95"/>
      <c r="AT109" s="24" t="s">
        <v>234</v>
      </c>
      <c r="AU109" s="24" t="s">
        <v>83</v>
      </c>
    </row>
    <row r="110" s="11" customFormat="1">
      <c r="B110" s="233"/>
      <c r="C110" s="234"/>
      <c r="D110" s="235" t="s">
        <v>173</v>
      </c>
      <c r="E110" s="236" t="s">
        <v>22</v>
      </c>
      <c r="F110" s="237" t="s">
        <v>806</v>
      </c>
      <c r="G110" s="234"/>
      <c r="H110" s="238">
        <v>303.39999999999998</v>
      </c>
      <c r="I110" s="239"/>
      <c r="J110" s="234"/>
      <c r="K110" s="234"/>
      <c r="L110" s="240"/>
      <c r="M110" s="241"/>
      <c r="N110" s="242"/>
      <c r="O110" s="242"/>
      <c r="P110" s="242"/>
      <c r="Q110" s="242"/>
      <c r="R110" s="242"/>
      <c r="S110" s="242"/>
      <c r="T110" s="243"/>
      <c r="AT110" s="244" t="s">
        <v>173</v>
      </c>
      <c r="AU110" s="244" t="s">
        <v>83</v>
      </c>
      <c r="AV110" s="11" t="s">
        <v>83</v>
      </c>
      <c r="AW110" s="11" t="s">
        <v>37</v>
      </c>
      <c r="AX110" s="11" t="s">
        <v>24</v>
      </c>
      <c r="AY110" s="244" t="s">
        <v>163</v>
      </c>
    </row>
    <row r="111" s="11" customFormat="1">
      <c r="B111" s="233"/>
      <c r="C111" s="234"/>
      <c r="D111" s="235" t="s">
        <v>173</v>
      </c>
      <c r="E111" s="234"/>
      <c r="F111" s="237" t="s">
        <v>809</v>
      </c>
      <c r="G111" s="234"/>
      <c r="H111" s="238">
        <v>3034</v>
      </c>
      <c r="I111" s="239"/>
      <c r="J111" s="234"/>
      <c r="K111" s="234"/>
      <c r="L111" s="240"/>
      <c r="M111" s="241"/>
      <c r="N111" s="242"/>
      <c r="O111" s="242"/>
      <c r="P111" s="242"/>
      <c r="Q111" s="242"/>
      <c r="R111" s="242"/>
      <c r="S111" s="242"/>
      <c r="T111" s="243"/>
      <c r="AT111" s="244" t="s">
        <v>173</v>
      </c>
      <c r="AU111" s="244" t="s">
        <v>83</v>
      </c>
      <c r="AV111" s="11" t="s">
        <v>83</v>
      </c>
      <c r="AW111" s="11" t="s">
        <v>6</v>
      </c>
      <c r="AX111" s="11" t="s">
        <v>24</v>
      </c>
      <c r="AY111" s="244" t="s">
        <v>163</v>
      </c>
    </row>
    <row r="112" s="1" customFormat="1" ht="16.5" customHeight="1">
      <c r="B112" s="46"/>
      <c r="C112" s="221" t="s">
        <v>213</v>
      </c>
      <c r="D112" s="221" t="s">
        <v>166</v>
      </c>
      <c r="E112" s="222" t="s">
        <v>325</v>
      </c>
      <c r="F112" s="223" t="s">
        <v>326</v>
      </c>
      <c r="G112" s="224" t="s">
        <v>327</v>
      </c>
      <c r="H112" s="225">
        <v>546.12</v>
      </c>
      <c r="I112" s="226"/>
      <c r="J112" s="227">
        <f>ROUND(I112*H112,2)</f>
        <v>0</v>
      </c>
      <c r="K112" s="223" t="s">
        <v>232</v>
      </c>
      <c r="L112" s="72"/>
      <c r="M112" s="228" t="s">
        <v>22</v>
      </c>
      <c r="N112" s="229" t="s">
        <v>45</v>
      </c>
      <c r="O112" s="47"/>
      <c r="P112" s="230">
        <f>O112*H112</f>
        <v>0</v>
      </c>
      <c r="Q112" s="230">
        <v>0</v>
      </c>
      <c r="R112" s="230">
        <f>Q112*H112</f>
        <v>0</v>
      </c>
      <c r="S112" s="230">
        <v>0</v>
      </c>
      <c r="T112" s="231">
        <f>S112*H112</f>
        <v>0</v>
      </c>
      <c r="AR112" s="24" t="s">
        <v>183</v>
      </c>
      <c r="AT112" s="24" t="s">
        <v>166</v>
      </c>
      <c r="AU112" s="24" t="s">
        <v>83</v>
      </c>
      <c r="AY112" s="24" t="s">
        <v>163</v>
      </c>
      <c r="BE112" s="232">
        <f>IF(N112="základní",J112,0)</f>
        <v>0</v>
      </c>
      <c r="BF112" s="232">
        <f>IF(N112="snížená",J112,0)</f>
        <v>0</v>
      </c>
      <c r="BG112" s="232">
        <f>IF(N112="zákl. přenesená",J112,0)</f>
        <v>0</v>
      </c>
      <c r="BH112" s="232">
        <f>IF(N112="sníž. přenesená",J112,0)</f>
        <v>0</v>
      </c>
      <c r="BI112" s="232">
        <f>IF(N112="nulová",J112,0)</f>
        <v>0</v>
      </c>
      <c r="BJ112" s="24" t="s">
        <v>24</v>
      </c>
      <c r="BK112" s="232">
        <f>ROUND(I112*H112,2)</f>
        <v>0</v>
      </c>
      <c r="BL112" s="24" t="s">
        <v>183</v>
      </c>
      <c r="BM112" s="24" t="s">
        <v>328</v>
      </c>
    </row>
    <row r="113" s="1" customFormat="1">
      <c r="B113" s="46"/>
      <c r="C113" s="74"/>
      <c r="D113" s="235" t="s">
        <v>234</v>
      </c>
      <c r="E113" s="74"/>
      <c r="F113" s="259" t="s">
        <v>321</v>
      </c>
      <c r="G113" s="74"/>
      <c r="H113" s="74"/>
      <c r="I113" s="191"/>
      <c r="J113" s="74"/>
      <c r="K113" s="74"/>
      <c r="L113" s="72"/>
      <c r="M113" s="260"/>
      <c r="N113" s="47"/>
      <c r="O113" s="47"/>
      <c r="P113" s="47"/>
      <c r="Q113" s="47"/>
      <c r="R113" s="47"/>
      <c r="S113" s="47"/>
      <c r="T113" s="95"/>
      <c r="AT113" s="24" t="s">
        <v>234</v>
      </c>
      <c r="AU113" s="24" t="s">
        <v>83</v>
      </c>
    </row>
    <row r="114" s="11" customFormat="1">
      <c r="B114" s="233"/>
      <c r="C114" s="234"/>
      <c r="D114" s="235" t="s">
        <v>173</v>
      </c>
      <c r="E114" s="236" t="s">
        <v>22</v>
      </c>
      <c r="F114" s="237" t="s">
        <v>806</v>
      </c>
      <c r="G114" s="234"/>
      <c r="H114" s="238">
        <v>303.39999999999998</v>
      </c>
      <c r="I114" s="239"/>
      <c r="J114" s="234"/>
      <c r="K114" s="234"/>
      <c r="L114" s="240"/>
      <c r="M114" s="241"/>
      <c r="N114" s="242"/>
      <c r="O114" s="242"/>
      <c r="P114" s="242"/>
      <c r="Q114" s="242"/>
      <c r="R114" s="242"/>
      <c r="S114" s="242"/>
      <c r="T114" s="243"/>
      <c r="AT114" s="244" t="s">
        <v>173</v>
      </c>
      <c r="AU114" s="244" t="s">
        <v>83</v>
      </c>
      <c r="AV114" s="11" t="s">
        <v>83</v>
      </c>
      <c r="AW114" s="11" t="s">
        <v>37</v>
      </c>
      <c r="AX114" s="11" t="s">
        <v>24</v>
      </c>
      <c r="AY114" s="244" t="s">
        <v>163</v>
      </c>
    </row>
    <row r="115" s="11" customFormat="1">
      <c r="B115" s="233"/>
      <c r="C115" s="234"/>
      <c r="D115" s="235" t="s">
        <v>173</v>
      </c>
      <c r="E115" s="234"/>
      <c r="F115" s="237" t="s">
        <v>810</v>
      </c>
      <c r="G115" s="234"/>
      <c r="H115" s="238">
        <v>546.12</v>
      </c>
      <c r="I115" s="239"/>
      <c r="J115" s="234"/>
      <c r="K115" s="234"/>
      <c r="L115" s="240"/>
      <c r="M115" s="241"/>
      <c r="N115" s="242"/>
      <c r="O115" s="242"/>
      <c r="P115" s="242"/>
      <c r="Q115" s="242"/>
      <c r="R115" s="242"/>
      <c r="S115" s="242"/>
      <c r="T115" s="243"/>
      <c r="AT115" s="244" t="s">
        <v>173</v>
      </c>
      <c r="AU115" s="244" t="s">
        <v>83</v>
      </c>
      <c r="AV115" s="11" t="s">
        <v>83</v>
      </c>
      <c r="AW115" s="11" t="s">
        <v>6</v>
      </c>
      <c r="AX115" s="11" t="s">
        <v>24</v>
      </c>
      <c r="AY115" s="244" t="s">
        <v>163</v>
      </c>
    </row>
    <row r="116" s="1" customFormat="1" ht="16.5" customHeight="1">
      <c r="B116" s="46"/>
      <c r="C116" s="221" t="s">
        <v>29</v>
      </c>
      <c r="D116" s="221" t="s">
        <v>166</v>
      </c>
      <c r="E116" s="222" t="s">
        <v>318</v>
      </c>
      <c r="F116" s="223" t="s">
        <v>319</v>
      </c>
      <c r="G116" s="224" t="s">
        <v>273</v>
      </c>
      <c r="H116" s="225">
        <v>303.39999999999998</v>
      </c>
      <c r="I116" s="226"/>
      <c r="J116" s="227">
        <f>ROUND(I116*H116,2)</f>
        <v>0</v>
      </c>
      <c r="K116" s="223" t="s">
        <v>232</v>
      </c>
      <c r="L116" s="72"/>
      <c r="M116" s="228" t="s">
        <v>22</v>
      </c>
      <c r="N116" s="229" t="s">
        <v>45</v>
      </c>
      <c r="O116" s="47"/>
      <c r="P116" s="230">
        <f>O116*H116</f>
        <v>0</v>
      </c>
      <c r="Q116" s="230">
        <v>0</v>
      </c>
      <c r="R116" s="230">
        <f>Q116*H116</f>
        <v>0</v>
      </c>
      <c r="S116" s="230">
        <v>0</v>
      </c>
      <c r="T116" s="231">
        <f>S116*H116</f>
        <v>0</v>
      </c>
      <c r="AR116" s="24" t="s">
        <v>183</v>
      </c>
      <c r="AT116" s="24" t="s">
        <v>166</v>
      </c>
      <c r="AU116" s="24" t="s">
        <v>83</v>
      </c>
      <c r="AY116" s="24" t="s">
        <v>163</v>
      </c>
      <c r="BE116" s="232">
        <f>IF(N116="základní",J116,0)</f>
        <v>0</v>
      </c>
      <c r="BF116" s="232">
        <f>IF(N116="snížená",J116,0)</f>
        <v>0</v>
      </c>
      <c r="BG116" s="232">
        <f>IF(N116="zákl. přenesená",J116,0)</f>
        <v>0</v>
      </c>
      <c r="BH116" s="232">
        <f>IF(N116="sníž. přenesená",J116,0)</f>
        <v>0</v>
      </c>
      <c r="BI116" s="232">
        <f>IF(N116="nulová",J116,0)</f>
        <v>0</v>
      </c>
      <c r="BJ116" s="24" t="s">
        <v>24</v>
      </c>
      <c r="BK116" s="232">
        <f>ROUND(I116*H116,2)</f>
        <v>0</v>
      </c>
      <c r="BL116" s="24" t="s">
        <v>183</v>
      </c>
      <c r="BM116" s="24" t="s">
        <v>320</v>
      </c>
    </row>
    <row r="117" s="1" customFormat="1">
      <c r="B117" s="46"/>
      <c r="C117" s="74"/>
      <c r="D117" s="235" t="s">
        <v>234</v>
      </c>
      <c r="E117" s="74"/>
      <c r="F117" s="259" t="s">
        <v>321</v>
      </c>
      <c r="G117" s="74"/>
      <c r="H117" s="74"/>
      <c r="I117" s="191"/>
      <c r="J117" s="74"/>
      <c r="K117" s="74"/>
      <c r="L117" s="72"/>
      <c r="M117" s="260"/>
      <c r="N117" s="47"/>
      <c r="O117" s="47"/>
      <c r="P117" s="47"/>
      <c r="Q117" s="47"/>
      <c r="R117" s="47"/>
      <c r="S117" s="47"/>
      <c r="T117" s="95"/>
      <c r="AT117" s="24" t="s">
        <v>234</v>
      </c>
      <c r="AU117" s="24" t="s">
        <v>83</v>
      </c>
    </row>
    <row r="118" s="11" customFormat="1">
      <c r="B118" s="233"/>
      <c r="C118" s="234"/>
      <c r="D118" s="235" t="s">
        <v>173</v>
      </c>
      <c r="E118" s="236" t="s">
        <v>22</v>
      </c>
      <c r="F118" s="237" t="s">
        <v>806</v>
      </c>
      <c r="G118" s="234"/>
      <c r="H118" s="238">
        <v>303.39999999999998</v>
      </c>
      <c r="I118" s="239"/>
      <c r="J118" s="234"/>
      <c r="K118" s="234"/>
      <c r="L118" s="240"/>
      <c r="M118" s="241"/>
      <c r="N118" s="242"/>
      <c r="O118" s="242"/>
      <c r="P118" s="242"/>
      <c r="Q118" s="242"/>
      <c r="R118" s="242"/>
      <c r="S118" s="242"/>
      <c r="T118" s="243"/>
      <c r="AT118" s="244" t="s">
        <v>173</v>
      </c>
      <c r="AU118" s="244" t="s">
        <v>83</v>
      </c>
      <c r="AV118" s="11" t="s">
        <v>83</v>
      </c>
      <c r="AW118" s="11" t="s">
        <v>37</v>
      </c>
      <c r="AX118" s="11" t="s">
        <v>24</v>
      </c>
      <c r="AY118" s="244" t="s">
        <v>163</v>
      </c>
    </row>
    <row r="119" s="1" customFormat="1" ht="25.5" customHeight="1">
      <c r="B119" s="46"/>
      <c r="C119" s="221" t="s">
        <v>282</v>
      </c>
      <c r="D119" s="221" t="s">
        <v>166</v>
      </c>
      <c r="E119" s="222" t="s">
        <v>331</v>
      </c>
      <c r="F119" s="223" t="s">
        <v>332</v>
      </c>
      <c r="G119" s="224" t="s">
        <v>231</v>
      </c>
      <c r="H119" s="225">
        <v>1517</v>
      </c>
      <c r="I119" s="226"/>
      <c r="J119" s="227">
        <f>ROUND(I119*H119,2)</f>
        <v>0</v>
      </c>
      <c r="K119" s="223" t="s">
        <v>232</v>
      </c>
      <c r="L119" s="72"/>
      <c r="M119" s="228" t="s">
        <v>22</v>
      </c>
      <c r="N119" s="229" t="s">
        <v>45</v>
      </c>
      <c r="O119" s="47"/>
      <c r="P119" s="230">
        <f>O119*H119</f>
        <v>0</v>
      </c>
      <c r="Q119" s="230">
        <v>0</v>
      </c>
      <c r="R119" s="230">
        <f>Q119*H119</f>
        <v>0</v>
      </c>
      <c r="S119" s="230">
        <v>0</v>
      </c>
      <c r="T119" s="231">
        <f>S119*H119</f>
        <v>0</v>
      </c>
      <c r="AR119" s="24" t="s">
        <v>183</v>
      </c>
      <c r="AT119" s="24" t="s">
        <v>166</v>
      </c>
      <c r="AU119" s="24" t="s">
        <v>83</v>
      </c>
      <c r="AY119" s="24" t="s">
        <v>163</v>
      </c>
      <c r="BE119" s="232">
        <f>IF(N119="základní",J119,0)</f>
        <v>0</v>
      </c>
      <c r="BF119" s="232">
        <f>IF(N119="snížená",J119,0)</f>
        <v>0</v>
      </c>
      <c r="BG119" s="232">
        <f>IF(N119="zákl. přenesená",J119,0)</f>
        <v>0</v>
      </c>
      <c r="BH119" s="232">
        <f>IF(N119="sníž. přenesená",J119,0)</f>
        <v>0</v>
      </c>
      <c r="BI119" s="232">
        <f>IF(N119="nulová",J119,0)</f>
        <v>0</v>
      </c>
      <c r="BJ119" s="24" t="s">
        <v>24</v>
      </c>
      <c r="BK119" s="232">
        <f>ROUND(I119*H119,2)</f>
        <v>0</v>
      </c>
      <c r="BL119" s="24" t="s">
        <v>183</v>
      </c>
      <c r="BM119" s="24" t="s">
        <v>333</v>
      </c>
    </row>
    <row r="120" s="1" customFormat="1">
      <c r="B120" s="46"/>
      <c r="C120" s="74"/>
      <c r="D120" s="235" t="s">
        <v>234</v>
      </c>
      <c r="E120" s="74"/>
      <c r="F120" s="259" t="s">
        <v>334</v>
      </c>
      <c r="G120" s="74"/>
      <c r="H120" s="74"/>
      <c r="I120" s="191"/>
      <c r="J120" s="74"/>
      <c r="K120" s="74"/>
      <c r="L120" s="72"/>
      <c r="M120" s="260"/>
      <c r="N120" s="47"/>
      <c r="O120" s="47"/>
      <c r="P120" s="47"/>
      <c r="Q120" s="47"/>
      <c r="R120" s="47"/>
      <c r="S120" s="47"/>
      <c r="T120" s="95"/>
      <c r="AT120" s="24" t="s">
        <v>234</v>
      </c>
      <c r="AU120" s="24" t="s">
        <v>83</v>
      </c>
    </row>
    <row r="121" s="11" customFormat="1">
      <c r="B121" s="233"/>
      <c r="C121" s="234"/>
      <c r="D121" s="235" t="s">
        <v>173</v>
      </c>
      <c r="E121" s="236" t="s">
        <v>22</v>
      </c>
      <c r="F121" s="237" t="s">
        <v>811</v>
      </c>
      <c r="G121" s="234"/>
      <c r="H121" s="238">
        <v>1517</v>
      </c>
      <c r="I121" s="239"/>
      <c r="J121" s="234"/>
      <c r="K121" s="234"/>
      <c r="L121" s="240"/>
      <c r="M121" s="241"/>
      <c r="N121" s="242"/>
      <c r="O121" s="242"/>
      <c r="P121" s="242"/>
      <c r="Q121" s="242"/>
      <c r="R121" s="242"/>
      <c r="S121" s="242"/>
      <c r="T121" s="243"/>
      <c r="AT121" s="244" t="s">
        <v>173</v>
      </c>
      <c r="AU121" s="244" t="s">
        <v>83</v>
      </c>
      <c r="AV121" s="11" t="s">
        <v>83</v>
      </c>
      <c r="AW121" s="11" t="s">
        <v>37</v>
      </c>
      <c r="AX121" s="11" t="s">
        <v>24</v>
      </c>
      <c r="AY121" s="244" t="s">
        <v>163</v>
      </c>
    </row>
    <row r="122" s="10" customFormat="1" ht="29.88" customHeight="1">
      <c r="B122" s="205"/>
      <c r="C122" s="206"/>
      <c r="D122" s="207" t="s">
        <v>73</v>
      </c>
      <c r="E122" s="219" t="s">
        <v>162</v>
      </c>
      <c r="F122" s="219" t="s">
        <v>336</v>
      </c>
      <c r="G122" s="206"/>
      <c r="H122" s="206"/>
      <c r="I122" s="209"/>
      <c r="J122" s="220">
        <f>BK122</f>
        <v>0</v>
      </c>
      <c r="K122" s="206"/>
      <c r="L122" s="211"/>
      <c r="M122" s="212"/>
      <c r="N122" s="213"/>
      <c r="O122" s="213"/>
      <c r="P122" s="214">
        <f>SUM(P123:P171)</f>
        <v>0</v>
      </c>
      <c r="Q122" s="213"/>
      <c r="R122" s="214">
        <f>SUM(R123:R171)</f>
        <v>34.543079999999996</v>
      </c>
      <c r="S122" s="213"/>
      <c r="T122" s="215">
        <f>SUM(T123:T171)</f>
        <v>0</v>
      </c>
      <c r="AR122" s="216" t="s">
        <v>24</v>
      </c>
      <c r="AT122" s="217" t="s">
        <v>73</v>
      </c>
      <c r="AU122" s="217" t="s">
        <v>24</v>
      </c>
      <c r="AY122" s="216" t="s">
        <v>163</v>
      </c>
      <c r="BK122" s="218">
        <f>SUM(BK123:BK171)</f>
        <v>0</v>
      </c>
    </row>
    <row r="123" s="1" customFormat="1" ht="25.5" customHeight="1">
      <c r="B123" s="46"/>
      <c r="C123" s="221" t="s">
        <v>286</v>
      </c>
      <c r="D123" s="221" t="s">
        <v>166</v>
      </c>
      <c r="E123" s="222" t="s">
        <v>812</v>
      </c>
      <c r="F123" s="223" t="s">
        <v>813</v>
      </c>
      <c r="G123" s="224" t="s">
        <v>231</v>
      </c>
      <c r="H123" s="225">
        <v>122</v>
      </c>
      <c r="I123" s="226"/>
      <c r="J123" s="227">
        <f>ROUND(I123*H123,2)</f>
        <v>0</v>
      </c>
      <c r="K123" s="223" t="s">
        <v>232</v>
      </c>
      <c r="L123" s="72"/>
      <c r="M123" s="228" t="s">
        <v>22</v>
      </c>
      <c r="N123" s="229" t="s">
        <v>45</v>
      </c>
      <c r="O123" s="47"/>
      <c r="P123" s="230">
        <f>O123*H123</f>
        <v>0</v>
      </c>
      <c r="Q123" s="230">
        <v>0</v>
      </c>
      <c r="R123" s="230">
        <f>Q123*H123</f>
        <v>0</v>
      </c>
      <c r="S123" s="230">
        <v>0</v>
      </c>
      <c r="T123" s="231">
        <f>S123*H123</f>
        <v>0</v>
      </c>
      <c r="AR123" s="24" t="s">
        <v>183</v>
      </c>
      <c r="AT123" s="24" t="s">
        <v>166</v>
      </c>
      <c r="AU123" s="24" t="s">
        <v>83</v>
      </c>
      <c r="AY123" s="24" t="s">
        <v>163</v>
      </c>
      <c r="BE123" s="232">
        <f>IF(N123="základní",J123,0)</f>
        <v>0</v>
      </c>
      <c r="BF123" s="232">
        <f>IF(N123="snížená",J123,0)</f>
        <v>0</v>
      </c>
      <c r="BG123" s="232">
        <f>IF(N123="zákl. přenesená",J123,0)</f>
        <v>0</v>
      </c>
      <c r="BH123" s="232">
        <f>IF(N123="sníž. přenesená",J123,0)</f>
        <v>0</v>
      </c>
      <c r="BI123" s="232">
        <f>IF(N123="nulová",J123,0)</f>
        <v>0</v>
      </c>
      <c r="BJ123" s="24" t="s">
        <v>24</v>
      </c>
      <c r="BK123" s="232">
        <f>ROUND(I123*H123,2)</f>
        <v>0</v>
      </c>
      <c r="BL123" s="24" t="s">
        <v>183</v>
      </c>
      <c r="BM123" s="24" t="s">
        <v>814</v>
      </c>
    </row>
    <row r="124" s="12" customFormat="1">
      <c r="B124" s="245"/>
      <c r="C124" s="246"/>
      <c r="D124" s="235" t="s">
        <v>173</v>
      </c>
      <c r="E124" s="247" t="s">
        <v>22</v>
      </c>
      <c r="F124" s="248" t="s">
        <v>815</v>
      </c>
      <c r="G124" s="246"/>
      <c r="H124" s="247" t="s">
        <v>22</v>
      </c>
      <c r="I124" s="249"/>
      <c r="J124" s="246"/>
      <c r="K124" s="246"/>
      <c r="L124" s="250"/>
      <c r="M124" s="251"/>
      <c r="N124" s="252"/>
      <c r="O124" s="252"/>
      <c r="P124" s="252"/>
      <c r="Q124" s="252"/>
      <c r="R124" s="252"/>
      <c r="S124" s="252"/>
      <c r="T124" s="253"/>
      <c r="AT124" s="254" t="s">
        <v>173</v>
      </c>
      <c r="AU124" s="254" t="s">
        <v>83</v>
      </c>
      <c r="AV124" s="12" t="s">
        <v>24</v>
      </c>
      <c r="AW124" s="12" t="s">
        <v>37</v>
      </c>
      <c r="AX124" s="12" t="s">
        <v>74</v>
      </c>
      <c r="AY124" s="254" t="s">
        <v>163</v>
      </c>
    </row>
    <row r="125" s="11" customFormat="1">
      <c r="B125" s="233"/>
      <c r="C125" s="234"/>
      <c r="D125" s="235" t="s">
        <v>173</v>
      </c>
      <c r="E125" s="236" t="s">
        <v>22</v>
      </c>
      <c r="F125" s="237" t="s">
        <v>816</v>
      </c>
      <c r="G125" s="234"/>
      <c r="H125" s="238">
        <v>15</v>
      </c>
      <c r="I125" s="239"/>
      <c r="J125" s="234"/>
      <c r="K125" s="234"/>
      <c r="L125" s="240"/>
      <c r="M125" s="241"/>
      <c r="N125" s="242"/>
      <c r="O125" s="242"/>
      <c r="P125" s="242"/>
      <c r="Q125" s="242"/>
      <c r="R125" s="242"/>
      <c r="S125" s="242"/>
      <c r="T125" s="243"/>
      <c r="AT125" s="244" t="s">
        <v>173</v>
      </c>
      <c r="AU125" s="244" t="s">
        <v>83</v>
      </c>
      <c r="AV125" s="11" t="s">
        <v>83</v>
      </c>
      <c r="AW125" s="11" t="s">
        <v>37</v>
      </c>
      <c r="AX125" s="11" t="s">
        <v>74</v>
      </c>
      <c r="AY125" s="244" t="s">
        <v>163</v>
      </c>
    </row>
    <row r="126" s="11" customFormat="1">
      <c r="B126" s="233"/>
      <c r="C126" s="234"/>
      <c r="D126" s="235" t="s">
        <v>173</v>
      </c>
      <c r="E126" s="236" t="s">
        <v>22</v>
      </c>
      <c r="F126" s="237" t="s">
        <v>817</v>
      </c>
      <c r="G126" s="234"/>
      <c r="H126" s="238">
        <v>107</v>
      </c>
      <c r="I126" s="239"/>
      <c r="J126" s="234"/>
      <c r="K126" s="234"/>
      <c r="L126" s="240"/>
      <c r="M126" s="241"/>
      <c r="N126" s="242"/>
      <c r="O126" s="242"/>
      <c r="P126" s="242"/>
      <c r="Q126" s="242"/>
      <c r="R126" s="242"/>
      <c r="S126" s="242"/>
      <c r="T126" s="243"/>
      <c r="AT126" s="244" t="s">
        <v>173</v>
      </c>
      <c r="AU126" s="244" t="s">
        <v>83</v>
      </c>
      <c r="AV126" s="11" t="s">
        <v>83</v>
      </c>
      <c r="AW126" s="11" t="s">
        <v>37</v>
      </c>
      <c r="AX126" s="11" t="s">
        <v>74</v>
      </c>
      <c r="AY126" s="244" t="s">
        <v>163</v>
      </c>
    </row>
    <row r="127" s="13" customFormat="1">
      <c r="B127" s="261"/>
      <c r="C127" s="262"/>
      <c r="D127" s="235" t="s">
        <v>173</v>
      </c>
      <c r="E127" s="263" t="s">
        <v>22</v>
      </c>
      <c r="F127" s="264" t="s">
        <v>266</v>
      </c>
      <c r="G127" s="262"/>
      <c r="H127" s="265">
        <v>122</v>
      </c>
      <c r="I127" s="266"/>
      <c r="J127" s="262"/>
      <c r="K127" s="262"/>
      <c r="L127" s="267"/>
      <c r="M127" s="268"/>
      <c r="N127" s="269"/>
      <c r="O127" s="269"/>
      <c r="P127" s="269"/>
      <c r="Q127" s="269"/>
      <c r="R127" s="269"/>
      <c r="S127" s="269"/>
      <c r="T127" s="270"/>
      <c r="AT127" s="271" t="s">
        <v>173</v>
      </c>
      <c r="AU127" s="271" t="s">
        <v>83</v>
      </c>
      <c r="AV127" s="13" t="s">
        <v>183</v>
      </c>
      <c r="AW127" s="13" t="s">
        <v>37</v>
      </c>
      <c r="AX127" s="13" t="s">
        <v>24</v>
      </c>
      <c r="AY127" s="271" t="s">
        <v>163</v>
      </c>
    </row>
    <row r="128" s="1" customFormat="1" ht="25.5" customHeight="1">
      <c r="B128" s="46"/>
      <c r="C128" s="221" t="s">
        <v>291</v>
      </c>
      <c r="D128" s="221" t="s">
        <v>166</v>
      </c>
      <c r="E128" s="222" t="s">
        <v>357</v>
      </c>
      <c r="F128" s="223" t="s">
        <v>358</v>
      </c>
      <c r="G128" s="224" t="s">
        <v>231</v>
      </c>
      <c r="H128" s="225">
        <v>1526.8</v>
      </c>
      <c r="I128" s="226"/>
      <c r="J128" s="227">
        <f>ROUND(I128*H128,2)</f>
        <v>0</v>
      </c>
      <c r="K128" s="223" t="s">
        <v>232</v>
      </c>
      <c r="L128" s="72"/>
      <c r="M128" s="228" t="s">
        <v>22</v>
      </c>
      <c r="N128" s="229" t="s">
        <v>45</v>
      </c>
      <c r="O128" s="47"/>
      <c r="P128" s="230">
        <f>O128*H128</f>
        <v>0</v>
      </c>
      <c r="Q128" s="230">
        <v>0</v>
      </c>
      <c r="R128" s="230">
        <f>Q128*H128</f>
        <v>0</v>
      </c>
      <c r="S128" s="230">
        <v>0</v>
      </c>
      <c r="T128" s="231">
        <f>S128*H128</f>
        <v>0</v>
      </c>
      <c r="AR128" s="24" t="s">
        <v>183</v>
      </c>
      <c r="AT128" s="24" t="s">
        <v>166</v>
      </c>
      <c r="AU128" s="24" t="s">
        <v>83</v>
      </c>
      <c r="AY128" s="24" t="s">
        <v>163</v>
      </c>
      <c r="BE128" s="232">
        <f>IF(N128="základní",J128,0)</f>
        <v>0</v>
      </c>
      <c r="BF128" s="232">
        <f>IF(N128="snížená",J128,0)</f>
        <v>0</v>
      </c>
      <c r="BG128" s="232">
        <f>IF(N128="zákl. přenesená",J128,0)</f>
        <v>0</v>
      </c>
      <c r="BH128" s="232">
        <f>IF(N128="sníž. přenesená",J128,0)</f>
        <v>0</v>
      </c>
      <c r="BI128" s="232">
        <f>IF(N128="nulová",J128,0)</f>
        <v>0</v>
      </c>
      <c r="BJ128" s="24" t="s">
        <v>24</v>
      </c>
      <c r="BK128" s="232">
        <f>ROUND(I128*H128,2)</f>
        <v>0</v>
      </c>
      <c r="BL128" s="24" t="s">
        <v>183</v>
      </c>
      <c r="BM128" s="24" t="s">
        <v>359</v>
      </c>
    </row>
    <row r="129" s="12" customFormat="1">
      <c r="B129" s="245"/>
      <c r="C129" s="246"/>
      <c r="D129" s="235" t="s">
        <v>173</v>
      </c>
      <c r="E129" s="247" t="s">
        <v>22</v>
      </c>
      <c r="F129" s="248" t="s">
        <v>360</v>
      </c>
      <c r="G129" s="246"/>
      <c r="H129" s="247" t="s">
        <v>22</v>
      </c>
      <c r="I129" s="249"/>
      <c r="J129" s="246"/>
      <c r="K129" s="246"/>
      <c r="L129" s="250"/>
      <c r="M129" s="251"/>
      <c r="N129" s="252"/>
      <c r="O129" s="252"/>
      <c r="P129" s="252"/>
      <c r="Q129" s="252"/>
      <c r="R129" s="252"/>
      <c r="S129" s="252"/>
      <c r="T129" s="253"/>
      <c r="AT129" s="254" t="s">
        <v>173</v>
      </c>
      <c r="AU129" s="254" t="s">
        <v>83</v>
      </c>
      <c r="AV129" s="12" t="s">
        <v>24</v>
      </c>
      <c r="AW129" s="12" t="s">
        <v>37</v>
      </c>
      <c r="AX129" s="12" t="s">
        <v>74</v>
      </c>
      <c r="AY129" s="254" t="s">
        <v>163</v>
      </c>
    </row>
    <row r="130" s="12" customFormat="1">
      <c r="B130" s="245"/>
      <c r="C130" s="246"/>
      <c r="D130" s="235" t="s">
        <v>173</v>
      </c>
      <c r="E130" s="247" t="s">
        <v>22</v>
      </c>
      <c r="F130" s="248" t="s">
        <v>818</v>
      </c>
      <c r="G130" s="246"/>
      <c r="H130" s="247" t="s">
        <v>22</v>
      </c>
      <c r="I130" s="249"/>
      <c r="J130" s="246"/>
      <c r="K130" s="246"/>
      <c r="L130" s="250"/>
      <c r="M130" s="251"/>
      <c r="N130" s="252"/>
      <c r="O130" s="252"/>
      <c r="P130" s="252"/>
      <c r="Q130" s="252"/>
      <c r="R130" s="252"/>
      <c r="S130" s="252"/>
      <c r="T130" s="253"/>
      <c r="AT130" s="254" t="s">
        <v>173</v>
      </c>
      <c r="AU130" s="254" t="s">
        <v>83</v>
      </c>
      <c r="AV130" s="12" t="s">
        <v>24</v>
      </c>
      <c r="AW130" s="12" t="s">
        <v>37</v>
      </c>
      <c r="AX130" s="12" t="s">
        <v>74</v>
      </c>
      <c r="AY130" s="254" t="s">
        <v>163</v>
      </c>
    </row>
    <row r="131" s="11" customFormat="1">
      <c r="B131" s="233"/>
      <c r="C131" s="234"/>
      <c r="D131" s="235" t="s">
        <v>173</v>
      </c>
      <c r="E131" s="236" t="s">
        <v>22</v>
      </c>
      <c r="F131" s="237" t="s">
        <v>819</v>
      </c>
      <c r="G131" s="234"/>
      <c r="H131" s="238">
        <v>1388</v>
      </c>
      <c r="I131" s="239"/>
      <c r="J131" s="234"/>
      <c r="K131" s="234"/>
      <c r="L131" s="240"/>
      <c r="M131" s="241"/>
      <c r="N131" s="242"/>
      <c r="O131" s="242"/>
      <c r="P131" s="242"/>
      <c r="Q131" s="242"/>
      <c r="R131" s="242"/>
      <c r="S131" s="242"/>
      <c r="T131" s="243"/>
      <c r="AT131" s="244" t="s">
        <v>173</v>
      </c>
      <c r="AU131" s="244" t="s">
        <v>83</v>
      </c>
      <c r="AV131" s="11" t="s">
        <v>83</v>
      </c>
      <c r="AW131" s="11" t="s">
        <v>37</v>
      </c>
      <c r="AX131" s="11" t="s">
        <v>24</v>
      </c>
      <c r="AY131" s="244" t="s">
        <v>163</v>
      </c>
    </row>
    <row r="132" s="11" customFormat="1">
      <c r="B132" s="233"/>
      <c r="C132" s="234"/>
      <c r="D132" s="235" t="s">
        <v>173</v>
      </c>
      <c r="E132" s="234"/>
      <c r="F132" s="237" t="s">
        <v>820</v>
      </c>
      <c r="G132" s="234"/>
      <c r="H132" s="238">
        <v>1526.8</v>
      </c>
      <c r="I132" s="239"/>
      <c r="J132" s="234"/>
      <c r="K132" s="234"/>
      <c r="L132" s="240"/>
      <c r="M132" s="241"/>
      <c r="N132" s="242"/>
      <c r="O132" s="242"/>
      <c r="P132" s="242"/>
      <c r="Q132" s="242"/>
      <c r="R132" s="242"/>
      <c r="S132" s="242"/>
      <c r="T132" s="243"/>
      <c r="AT132" s="244" t="s">
        <v>173</v>
      </c>
      <c r="AU132" s="244" t="s">
        <v>83</v>
      </c>
      <c r="AV132" s="11" t="s">
        <v>83</v>
      </c>
      <c r="AW132" s="11" t="s">
        <v>6</v>
      </c>
      <c r="AX132" s="11" t="s">
        <v>24</v>
      </c>
      <c r="AY132" s="244" t="s">
        <v>163</v>
      </c>
    </row>
    <row r="133" s="1" customFormat="1" ht="38.25" customHeight="1">
      <c r="B133" s="46"/>
      <c r="C133" s="221" t="s">
        <v>294</v>
      </c>
      <c r="D133" s="221" t="s">
        <v>166</v>
      </c>
      <c r="E133" s="222" t="s">
        <v>367</v>
      </c>
      <c r="F133" s="223" t="s">
        <v>368</v>
      </c>
      <c r="G133" s="224" t="s">
        <v>231</v>
      </c>
      <c r="H133" s="225">
        <v>1388</v>
      </c>
      <c r="I133" s="226"/>
      <c r="J133" s="227">
        <f>ROUND(I133*H133,2)</f>
        <v>0</v>
      </c>
      <c r="K133" s="223" t="s">
        <v>232</v>
      </c>
      <c r="L133" s="72"/>
      <c r="M133" s="228" t="s">
        <v>22</v>
      </c>
      <c r="N133" s="229" t="s">
        <v>45</v>
      </c>
      <c r="O133" s="47"/>
      <c r="P133" s="230">
        <f>O133*H133</f>
        <v>0</v>
      </c>
      <c r="Q133" s="230">
        <v>0</v>
      </c>
      <c r="R133" s="230">
        <f>Q133*H133</f>
        <v>0</v>
      </c>
      <c r="S133" s="230">
        <v>0</v>
      </c>
      <c r="T133" s="231">
        <f>S133*H133</f>
        <v>0</v>
      </c>
      <c r="AR133" s="24" t="s">
        <v>183</v>
      </c>
      <c r="AT133" s="24" t="s">
        <v>166</v>
      </c>
      <c r="AU133" s="24" t="s">
        <v>83</v>
      </c>
      <c r="AY133" s="24" t="s">
        <v>163</v>
      </c>
      <c r="BE133" s="232">
        <f>IF(N133="základní",J133,0)</f>
        <v>0</v>
      </c>
      <c r="BF133" s="232">
        <f>IF(N133="snížená",J133,0)</f>
        <v>0</v>
      </c>
      <c r="BG133" s="232">
        <f>IF(N133="zákl. přenesená",J133,0)</f>
        <v>0</v>
      </c>
      <c r="BH133" s="232">
        <f>IF(N133="sníž. přenesená",J133,0)</f>
        <v>0</v>
      </c>
      <c r="BI133" s="232">
        <f>IF(N133="nulová",J133,0)</f>
        <v>0</v>
      </c>
      <c r="BJ133" s="24" t="s">
        <v>24</v>
      </c>
      <c r="BK133" s="232">
        <f>ROUND(I133*H133,2)</f>
        <v>0</v>
      </c>
      <c r="BL133" s="24" t="s">
        <v>183</v>
      </c>
      <c r="BM133" s="24" t="s">
        <v>369</v>
      </c>
    </row>
    <row r="134" s="1" customFormat="1">
      <c r="B134" s="46"/>
      <c r="C134" s="74"/>
      <c r="D134" s="235" t="s">
        <v>234</v>
      </c>
      <c r="E134" s="74"/>
      <c r="F134" s="259" t="s">
        <v>370</v>
      </c>
      <c r="G134" s="74"/>
      <c r="H134" s="74"/>
      <c r="I134" s="191"/>
      <c r="J134" s="74"/>
      <c r="K134" s="74"/>
      <c r="L134" s="72"/>
      <c r="M134" s="260"/>
      <c r="N134" s="47"/>
      <c r="O134" s="47"/>
      <c r="P134" s="47"/>
      <c r="Q134" s="47"/>
      <c r="R134" s="47"/>
      <c r="S134" s="47"/>
      <c r="T134" s="95"/>
      <c r="AT134" s="24" t="s">
        <v>234</v>
      </c>
      <c r="AU134" s="24" t="s">
        <v>83</v>
      </c>
    </row>
    <row r="135" s="12" customFormat="1">
      <c r="B135" s="245"/>
      <c r="C135" s="246"/>
      <c r="D135" s="235" t="s">
        <v>173</v>
      </c>
      <c r="E135" s="247" t="s">
        <v>22</v>
      </c>
      <c r="F135" s="248" t="s">
        <v>818</v>
      </c>
      <c r="G135" s="246"/>
      <c r="H135" s="247" t="s">
        <v>22</v>
      </c>
      <c r="I135" s="249"/>
      <c r="J135" s="246"/>
      <c r="K135" s="246"/>
      <c r="L135" s="250"/>
      <c r="M135" s="251"/>
      <c r="N135" s="252"/>
      <c r="O135" s="252"/>
      <c r="P135" s="252"/>
      <c r="Q135" s="252"/>
      <c r="R135" s="252"/>
      <c r="S135" s="252"/>
      <c r="T135" s="253"/>
      <c r="AT135" s="254" t="s">
        <v>173</v>
      </c>
      <c r="AU135" s="254" t="s">
        <v>83</v>
      </c>
      <c r="AV135" s="12" t="s">
        <v>24</v>
      </c>
      <c r="AW135" s="12" t="s">
        <v>37</v>
      </c>
      <c r="AX135" s="12" t="s">
        <v>74</v>
      </c>
      <c r="AY135" s="254" t="s">
        <v>163</v>
      </c>
    </row>
    <row r="136" s="11" customFormat="1">
      <c r="B136" s="233"/>
      <c r="C136" s="234"/>
      <c r="D136" s="235" t="s">
        <v>173</v>
      </c>
      <c r="E136" s="236" t="s">
        <v>22</v>
      </c>
      <c r="F136" s="237" t="s">
        <v>819</v>
      </c>
      <c r="G136" s="234"/>
      <c r="H136" s="238">
        <v>1388</v>
      </c>
      <c r="I136" s="239"/>
      <c r="J136" s="234"/>
      <c r="K136" s="234"/>
      <c r="L136" s="240"/>
      <c r="M136" s="241"/>
      <c r="N136" s="242"/>
      <c r="O136" s="242"/>
      <c r="P136" s="242"/>
      <c r="Q136" s="242"/>
      <c r="R136" s="242"/>
      <c r="S136" s="242"/>
      <c r="T136" s="243"/>
      <c r="AT136" s="244" t="s">
        <v>173</v>
      </c>
      <c r="AU136" s="244" t="s">
        <v>83</v>
      </c>
      <c r="AV136" s="11" t="s">
        <v>83</v>
      </c>
      <c r="AW136" s="11" t="s">
        <v>37</v>
      </c>
      <c r="AX136" s="11" t="s">
        <v>24</v>
      </c>
      <c r="AY136" s="244" t="s">
        <v>163</v>
      </c>
    </row>
    <row r="137" s="1" customFormat="1" ht="25.5" customHeight="1">
      <c r="B137" s="46"/>
      <c r="C137" s="221" t="s">
        <v>10</v>
      </c>
      <c r="D137" s="221" t="s">
        <v>166</v>
      </c>
      <c r="E137" s="222" t="s">
        <v>821</v>
      </c>
      <c r="F137" s="223" t="s">
        <v>822</v>
      </c>
      <c r="G137" s="224" t="s">
        <v>231</v>
      </c>
      <c r="H137" s="225">
        <v>122</v>
      </c>
      <c r="I137" s="226"/>
      <c r="J137" s="227">
        <f>ROUND(I137*H137,2)</f>
        <v>0</v>
      </c>
      <c r="K137" s="223" t="s">
        <v>232</v>
      </c>
      <c r="L137" s="72"/>
      <c r="M137" s="228" t="s">
        <v>22</v>
      </c>
      <c r="N137" s="229" t="s">
        <v>45</v>
      </c>
      <c r="O137" s="47"/>
      <c r="P137" s="230">
        <f>O137*H137</f>
        <v>0</v>
      </c>
      <c r="Q137" s="230">
        <v>0</v>
      </c>
      <c r="R137" s="230">
        <f>Q137*H137</f>
        <v>0</v>
      </c>
      <c r="S137" s="230">
        <v>0</v>
      </c>
      <c r="T137" s="231">
        <f>S137*H137</f>
        <v>0</v>
      </c>
      <c r="AR137" s="24" t="s">
        <v>183</v>
      </c>
      <c r="AT137" s="24" t="s">
        <v>166</v>
      </c>
      <c r="AU137" s="24" t="s">
        <v>83</v>
      </c>
      <c r="AY137" s="24" t="s">
        <v>163</v>
      </c>
      <c r="BE137" s="232">
        <f>IF(N137="základní",J137,0)</f>
        <v>0</v>
      </c>
      <c r="BF137" s="232">
        <f>IF(N137="snížená",J137,0)</f>
        <v>0</v>
      </c>
      <c r="BG137" s="232">
        <f>IF(N137="zákl. přenesená",J137,0)</f>
        <v>0</v>
      </c>
      <c r="BH137" s="232">
        <f>IF(N137="sníž. přenesená",J137,0)</f>
        <v>0</v>
      </c>
      <c r="BI137" s="232">
        <f>IF(N137="nulová",J137,0)</f>
        <v>0</v>
      </c>
      <c r="BJ137" s="24" t="s">
        <v>24</v>
      </c>
      <c r="BK137" s="232">
        <f>ROUND(I137*H137,2)</f>
        <v>0</v>
      </c>
      <c r="BL137" s="24" t="s">
        <v>183</v>
      </c>
      <c r="BM137" s="24" t="s">
        <v>823</v>
      </c>
    </row>
    <row r="138" s="1" customFormat="1">
      <c r="B138" s="46"/>
      <c r="C138" s="74"/>
      <c r="D138" s="235" t="s">
        <v>234</v>
      </c>
      <c r="E138" s="74"/>
      <c r="F138" s="259" t="s">
        <v>375</v>
      </c>
      <c r="G138" s="74"/>
      <c r="H138" s="74"/>
      <c r="I138" s="191"/>
      <c r="J138" s="74"/>
      <c r="K138" s="74"/>
      <c r="L138" s="72"/>
      <c r="M138" s="260"/>
      <c r="N138" s="47"/>
      <c r="O138" s="47"/>
      <c r="P138" s="47"/>
      <c r="Q138" s="47"/>
      <c r="R138" s="47"/>
      <c r="S138" s="47"/>
      <c r="T138" s="95"/>
      <c r="AT138" s="24" t="s">
        <v>234</v>
      </c>
      <c r="AU138" s="24" t="s">
        <v>83</v>
      </c>
    </row>
    <row r="139" s="12" customFormat="1">
      <c r="B139" s="245"/>
      <c r="C139" s="246"/>
      <c r="D139" s="235" t="s">
        <v>173</v>
      </c>
      <c r="E139" s="247" t="s">
        <v>22</v>
      </c>
      <c r="F139" s="248" t="s">
        <v>815</v>
      </c>
      <c r="G139" s="246"/>
      <c r="H139" s="247" t="s">
        <v>22</v>
      </c>
      <c r="I139" s="249"/>
      <c r="J139" s="246"/>
      <c r="K139" s="246"/>
      <c r="L139" s="250"/>
      <c r="M139" s="251"/>
      <c r="N139" s="252"/>
      <c r="O139" s="252"/>
      <c r="P139" s="252"/>
      <c r="Q139" s="252"/>
      <c r="R139" s="252"/>
      <c r="S139" s="252"/>
      <c r="T139" s="253"/>
      <c r="AT139" s="254" t="s">
        <v>173</v>
      </c>
      <c r="AU139" s="254" t="s">
        <v>83</v>
      </c>
      <c r="AV139" s="12" t="s">
        <v>24</v>
      </c>
      <c r="AW139" s="12" t="s">
        <v>37</v>
      </c>
      <c r="AX139" s="12" t="s">
        <v>74</v>
      </c>
      <c r="AY139" s="254" t="s">
        <v>163</v>
      </c>
    </row>
    <row r="140" s="11" customFormat="1">
      <c r="B140" s="233"/>
      <c r="C140" s="234"/>
      <c r="D140" s="235" t="s">
        <v>173</v>
      </c>
      <c r="E140" s="236" t="s">
        <v>22</v>
      </c>
      <c r="F140" s="237" t="s">
        <v>816</v>
      </c>
      <c r="G140" s="234"/>
      <c r="H140" s="238">
        <v>15</v>
      </c>
      <c r="I140" s="239"/>
      <c r="J140" s="234"/>
      <c r="K140" s="234"/>
      <c r="L140" s="240"/>
      <c r="M140" s="241"/>
      <c r="N140" s="242"/>
      <c r="O140" s="242"/>
      <c r="P140" s="242"/>
      <c r="Q140" s="242"/>
      <c r="R140" s="242"/>
      <c r="S140" s="242"/>
      <c r="T140" s="243"/>
      <c r="AT140" s="244" t="s">
        <v>173</v>
      </c>
      <c r="AU140" s="244" t="s">
        <v>83</v>
      </c>
      <c r="AV140" s="11" t="s">
        <v>83</v>
      </c>
      <c r="AW140" s="11" t="s">
        <v>37</v>
      </c>
      <c r="AX140" s="11" t="s">
        <v>74</v>
      </c>
      <c r="AY140" s="244" t="s">
        <v>163</v>
      </c>
    </row>
    <row r="141" s="11" customFormat="1">
      <c r="B141" s="233"/>
      <c r="C141" s="234"/>
      <c r="D141" s="235" t="s">
        <v>173</v>
      </c>
      <c r="E141" s="236" t="s">
        <v>22</v>
      </c>
      <c r="F141" s="237" t="s">
        <v>817</v>
      </c>
      <c r="G141" s="234"/>
      <c r="H141" s="238">
        <v>107</v>
      </c>
      <c r="I141" s="239"/>
      <c r="J141" s="234"/>
      <c r="K141" s="234"/>
      <c r="L141" s="240"/>
      <c r="M141" s="241"/>
      <c r="N141" s="242"/>
      <c r="O141" s="242"/>
      <c r="P141" s="242"/>
      <c r="Q141" s="242"/>
      <c r="R141" s="242"/>
      <c r="S141" s="242"/>
      <c r="T141" s="243"/>
      <c r="AT141" s="244" t="s">
        <v>173</v>
      </c>
      <c r="AU141" s="244" t="s">
        <v>83</v>
      </c>
      <c r="AV141" s="11" t="s">
        <v>83</v>
      </c>
      <c r="AW141" s="11" t="s">
        <v>37</v>
      </c>
      <c r="AX141" s="11" t="s">
        <v>74</v>
      </c>
      <c r="AY141" s="244" t="s">
        <v>163</v>
      </c>
    </row>
    <row r="142" s="13" customFormat="1">
      <c r="B142" s="261"/>
      <c r="C142" s="262"/>
      <c r="D142" s="235" t="s">
        <v>173</v>
      </c>
      <c r="E142" s="263" t="s">
        <v>22</v>
      </c>
      <c r="F142" s="264" t="s">
        <v>266</v>
      </c>
      <c r="G142" s="262"/>
      <c r="H142" s="265">
        <v>122</v>
      </c>
      <c r="I142" s="266"/>
      <c r="J142" s="262"/>
      <c r="K142" s="262"/>
      <c r="L142" s="267"/>
      <c r="M142" s="268"/>
      <c r="N142" s="269"/>
      <c r="O142" s="269"/>
      <c r="P142" s="269"/>
      <c r="Q142" s="269"/>
      <c r="R142" s="269"/>
      <c r="S142" s="269"/>
      <c r="T142" s="270"/>
      <c r="AT142" s="271" t="s">
        <v>173</v>
      </c>
      <c r="AU142" s="271" t="s">
        <v>83</v>
      </c>
      <c r="AV142" s="13" t="s">
        <v>183</v>
      </c>
      <c r="AW142" s="13" t="s">
        <v>37</v>
      </c>
      <c r="AX142" s="13" t="s">
        <v>24</v>
      </c>
      <c r="AY142" s="271" t="s">
        <v>163</v>
      </c>
    </row>
    <row r="143" s="1" customFormat="1" ht="25.5" customHeight="1">
      <c r="B143" s="46"/>
      <c r="C143" s="221" t="s">
        <v>306</v>
      </c>
      <c r="D143" s="221" t="s">
        <v>166</v>
      </c>
      <c r="E143" s="222" t="s">
        <v>379</v>
      </c>
      <c r="F143" s="223" t="s">
        <v>380</v>
      </c>
      <c r="G143" s="224" t="s">
        <v>231</v>
      </c>
      <c r="H143" s="225">
        <v>1457.4000000000001</v>
      </c>
      <c r="I143" s="226"/>
      <c r="J143" s="227">
        <f>ROUND(I143*H143,2)</f>
        <v>0</v>
      </c>
      <c r="K143" s="223" t="s">
        <v>232</v>
      </c>
      <c r="L143" s="72"/>
      <c r="M143" s="228" t="s">
        <v>22</v>
      </c>
      <c r="N143" s="229" t="s">
        <v>45</v>
      </c>
      <c r="O143" s="47"/>
      <c r="P143" s="230">
        <f>O143*H143</f>
        <v>0</v>
      </c>
      <c r="Q143" s="230">
        <v>0</v>
      </c>
      <c r="R143" s="230">
        <f>Q143*H143</f>
        <v>0</v>
      </c>
      <c r="S143" s="230">
        <v>0</v>
      </c>
      <c r="T143" s="231">
        <f>S143*H143</f>
        <v>0</v>
      </c>
      <c r="AR143" s="24" t="s">
        <v>183</v>
      </c>
      <c r="AT143" s="24" t="s">
        <v>166</v>
      </c>
      <c r="AU143" s="24" t="s">
        <v>83</v>
      </c>
      <c r="AY143" s="24" t="s">
        <v>163</v>
      </c>
      <c r="BE143" s="232">
        <f>IF(N143="základní",J143,0)</f>
        <v>0</v>
      </c>
      <c r="BF143" s="232">
        <f>IF(N143="snížená",J143,0)</f>
        <v>0</v>
      </c>
      <c r="BG143" s="232">
        <f>IF(N143="zákl. přenesená",J143,0)</f>
        <v>0</v>
      </c>
      <c r="BH143" s="232">
        <f>IF(N143="sníž. přenesená",J143,0)</f>
        <v>0</v>
      </c>
      <c r="BI143" s="232">
        <f>IF(N143="nulová",J143,0)</f>
        <v>0</v>
      </c>
      <c r="BJ143" s="24" t="s">
        <v>24</v>
      </c>
      <c r="BK143" s="232">
        <f>ROUND(I143*H143,2)</f>
        <v>0</v>
      </c>
      <c r="BL143" s="24" t="s">
        <v>183</v>
      </c>
      <c r="BM143" s="24" t="s">
        <v>381</v>
      </c>
    </row>
    <row r="144" s="1" customFormat="1">
      <c r="B144" s="46"/>
      <c r="C144" s="74"/>
      <c r="D144" s="235" t="s">
        <v>234</v>
      </c>
      <c r="E144" s="74"/>
      <c r="F144" s="259" t="s">
        <v>375</v>
      </c>
      <c r="G144" s="74"/>
      <c r="H144" s="74"/>
      <c r="I144" s="191"/>
      <c r="J144" s="74"/>
      <c r="K144" s="74"/>
      <c r="L144" s="72"/>
      <c r="M144" s="260"/>
      <c r="N144" s="47"/>
      <c r="O144" s="47"/>
      <c r="P144" s="47"/>
      <c r="Q144" s="47"/>
      <c r="R144" s="47"/>
      <c r="S144" s="47"/>
      <c r="T144" s="95"/>
      <c r="AT144" s="24" t="s">
        <v>234</v>
      </c>
      <c r="AU144" s="24" t="s">
        <v>83</v>
      </c>
    </row>
    <row r="145" s="12" customFormat="1">
      <c r="B145" s="245"/>
      <c r="C145" s="246"/>
      <c r="D145" s="235" t="s">
        <v>173</v>
      </c>
      <c r="E145" s="247" t="s">
        <v>22</v>
      </c>
      <c r="F145" s="248" t="s">
        <v>360</v>
      </c>
      <c r="G145" s="246"/>
      <c r="H145" s="247" t="s">
        <v>22</v>
      </c>
      <c r="I145" s="249"/>
      <c r="J145" s="246"/>
      <c r="K145" s="246"/>
      <c r="L145" s="250"/>
      <c r="M145" s="251"/>
      <c r="N145" s="252"/>
      <c r="O145" s="252"/>
      <c r="P145" s="252"/>
      <c r="Q145" s="252"/>
      <c r="R145" s="252"/>
      <c r="S145" s="252"/>
      <c r="T145" s="253"/>
      <c r="AT145" s="254" t="s">
        <v>173</v>
      </c>
      <c r="AU145" s="254" t="s">
        <v>83</v>
      </c>
      <c r="AV145" s="12" t="s">
        <v>24</v>
      </c>
      <c r="AW145" s="12" t="s">
        <v>37</v>
      </c>
      <c r="AX145" s="12" t="s">
        <v>74</v>
      </c>
      <c r="AY145" s="254" t="s">
        <v>163</v>
      </c>
    </row>
    <row r="146" s="12" customFormat="1">
      <c r="B146" s="245"/>
      <c r="C146" s="246"/>
      <c r="D146" s="235" t="s">
        <v>173</v>
      </c>
      <c r="E146" s="247" t="s">
        <v>22</v>
      </c>
      <c r="F146" s="248" t="s">
        <v>818</v>
      </c>
      <c r="G146" s="246"/>
      <c r="H146" s="247" t="s">
        <v>22</v>
      </c>
      <c r="I146" s="249"/>
      <c r="J146" s="246"/>
      <c r="K146" s="246"/>
      <c r="L146" s="250"/>
      <c r="M146" s="251"/>
      <c r="N146" s="252"/>
      <c r="O146" s="252"/>
      <c r="P146" s="252"/>
      <c r="Q146" s="252"/>
      <c r="R146" s="252"/>
      <c r="S146" s="252"/>
      <c r="T146" s="253"/>
      <c r="AT146" s="254" t="s">
        <v>173</v>
      </c>
      <c r="AU146" s="254" t="s">
        <v>83</v>
      </c>
      <c r="AV146" s="12" t="s">
        <v>24</v>
      </c>
      <c r="AW146" s="12" t="s">
        <v>37</v>
      </c>
      <c r="AX146" s="12" t="s">
        <v>74</v>
      </c>
      <c r="AY146" s="254" t="s">
        <v>163</v>
      </c>
    </row>
    <row r="147" s="11" customFormat="1">
      <c r="B147" s="233"/>
      <c r="C147" s="234"/>
      <c r="D147" s="235" t="s">
        <v>173</v>
      </c>
      <c r="E147" s="236" t="s">
        <v>22</v>
      </c>
      <c r="F147" s="237" t="s">
        <v>819</v>
      </c>
      <c r="G147" s="234"/>
      <c r="H147" s="238">
        <v>1388</v>
      </c>
      <c r="I147" s="239"/>
      <c r="J147" s="234"/>
      <c r="K147" s="234"/>
      <c r="L147" s="240"/>
      <c r="M147" s="241"/>
      <c r="N147" s="242"/>
      <c r="O147" s="242"/>
      <c r="P147" s="242"/>
      <c r="Q147" s="242"/>
      <c r="R147" s="242"/>
      <c r="S147" s="242"/>
      <c r="T147" s="243"/>
      <c r="AT147" s="244" t="s">
        <v>173</v>
      </c>
      <c r="AU147" s="244" t="s">
        <v>83</v>
      </c>
      <c r="AV147" s="11" t="s">
        <v>83</v>
      </c>
      <c r="AW147" s="11" t="s">
        <v>37</v>
      </c>
      <c r="AX147" s="11" t="s">
        <v>24</v>
      </c>
      <c r="AY147" s="244" t="s">
        <v>163</v>
      </c>
    </row>
    <row r="148" s="11" customFormat="1">
      <c r="B148" s="233"/>
      <c r="C148" s="234"/>
      <c r="D148" s="235" t="s">
        <v>173</v>
      </c>
      <c r="E148" s="234"/>
      <c r="F148" s="237" t="s">
        <v>824</v>
      </c>
      <c r="G148" s="234"/>
      <c r="H148" s="238">
        <v>1457.4000000000001</v>
      </c>
      <c r="I148" s="239"/>
      <c r="J148" s="234"/>
      <c r="K148" s="234"/>
      <c r="L148" s="240"/>
      <c r="M148" s="241"/>
      <c r="N148" s="242"/>
      <c r="O148" s="242"/>
      <c r="P148" s="242"/>
      <c r="Q148" s="242"/>
      <c r="R148" s="242"/>
      <c r="S148" s="242"/>
      <c r="T148" s="243"/>
      <c r="AT148" s="244" t="s">
        <v>173</v>
      </c>
      <c r="AU148" s="244" t="s">
        <v>83</v>
      </c>
      <c r="AV148" s="11" t="s">
        <v>83</v>
      </c>
      <c r="AW148" s="11" t="s">
        <v>6</v>
      </c>
      <c r="AX148" s="11" t="s">
        <v>24</v>
      </c>
      <c r="AY148" s="244" t="s">
        <v>163</v>
      </c>
    </row>
    <row r="149" s="1" customFormat="1" ht="25.5" customHeight="1">
      <c r="B149" s="46"/>
      <c r="C149" s="221" t="s">
        <v>311</v>
      </c>
      <c r="D149" s="221" t="s">
        <v>166</v>
      </c>
      <c r="E149" s="222" t="s">
        <v>384</v>
      </c>
      <c r="F149" s="223" t="s">
        <v>385</v>
      </c>
      <c r="G149" s="224" t="s">
        <v>231</v>
      </c>
      <c r="H149" s="225">
        <v>1457.4000000000001</v>
      </c>
      <c r="I149" s="226"/>
      <c r="J149" s="227">
        <f>ROUND(I149*H149,2)</f>
        <v>0</v>
      </c>
      <c r="K149" s="223" t="s">
        <v>232</v>
      </c>
      <c r="L149" s="72"/>
      <c r="M149" s="228" t="s">
        <v>22</v>
      </c>
      <c r="N149" s="229" t="s">
        <v>45</v>
      </c>
      <c r="O149" s="47"/>
      <c r="P149" s="230">
        <f>O149*H149</f>
        <v>0</v>
      </c>
      <c r="Q149" s="230">
        <v>0</v>
      </c>
      <c r="R149" s="230">
        <f>Q149*H149</f>
        <v>0</v>
      </c>
      <c r="S149" s="230">
        <v>0</v>
      </c>
      <c r="T149" s="231">
        <f>S149*H149</f>
        <v>0</v>
      </c>
      <c r="AR149" s="24" t="s">
        <v>183</v>
      </c>
      <c r="AT149" s="24" t="s">
        <v>166</v>
      </c>
      <c r="AU149" s="24" t="s">
        <v>83</v>
      </c>
      <c r="AY149" s="24" t="s">
        <v>163</v>
      </c>
      <c r="BE149" s="232">
        <f>IF(N149="základní",J149,0)</f>
        <v>0</v>
      </c>
      <c r="BF149" s="232">
        <f>IF(N149="snížená",J149,0)</f>
        <v>0</v>
      </c>
      <c r="BG149" s="232">
        <f>IF(N149="zákl. přenesená",J149,0)</f>
        <v>0</v>
      </c>
      <c r="BH149" s="232">
        <f>IF(N149="sníž. přenesená",J149,0)</f>
        <v>0</v>
      </c>
      <c r="BI149" s="232">
        <f>IF(N149="nulová",J149,0)</f>
        <v>0</v>
      </c>
      <c r="BJ149" s="24" t="s">
        <v>24</v>
      </c>
      <c r="BK149" s="232">
        <f>ROUND(I149*H149,2)</f>
        <v>0</v>
      </c>
      <c r="BL149" s="24" t="s">
        <v>183</v>
      </c>
      <c r="BM149" s="24" t="s">
        <v>825</v>
      </c>
    </row>
    <row r="150" s="11" customFormat="1">
      <c r="B150" s="233"/>
      <c r="C150" s="234"/>
      <c r="D150" s="235" t="s">
        <v>173</v>
      </c>
      <c r="E150" s="236" t="s">
        <v>22</v>
      </c>
      <c r="F150" s="237" t="s">
        <v>826</v>
      </c>
      <c r="G150" s="234"/>
      <c r="H150" s="238">
        <v>1457.4000000000001</v>
      </c>
      <c r="I150" s="239"/>
      <c r="J150" s="234"/>
      <c r="K150" s="234"/>
      <c r="L150" s="240"/>
      <c r="M150" s="241"/>
      <c r="N150" s="242"/>
      <c r="O150" s="242"/>
      <c r="P150" s="242"/>
      <c r="Q150" s="242"/>
      <c r="R150" s="242"/>
      <c r="S150" s="242"/>
      <c r="T150" s="243"/>
      <c r="AT150" s="244" t="s">
        <v>173</v>
      </c>
      <c r="AU150" s="244" t="s">
        <v>83</v>
      </c>
      <c r="AV150" s="11" t="s">
        <v>83</v>
      </c>
      <c r="AW150" s="11" t="s">
        <v>37</v>
      </c>
      <c r="AX150" s="11" t="s">
        <v>24</v>
      </c>
      <c r="AY150" s="244" t="s">
        <v>163</v>
      </c>
    </row>
    <row r="151" s="1" customFormat="1" ht="25.5" customHeight="1">
      <c r="B151" s="46"/>
      <c r="C151" s="221" t="s">
        <v>317</v>
      </c>
      <c r="D151" s="221" t="s">
        <v>166</v>
      </c>
      <c r="E151" s="222" t="s">
        <v>389</v>
      </c>
      <c r="F151" s="223" t="s">
        <v>390</v>
      </c>
      <c r="G151" s="224" t="s">
        <v>231</v>
      </c>
      <c r="H151" s="225">
        <v>2776</v>
      </c>
      <c r="I151" s="226"/>
      <c r="J151" s="227">
        <f>ROUND(I151*H151,2)</f>
        <v>0</v>
      </c>
      <c r="K151" s="223" t="s">
        <v>232</v>
      </c>
      <c r="L151" s="72"/>
      <c r="M151" s="228" t="s">
        <v>22</v>
      </c>
      <c r="N151" s="229" t="s">
        <v>45</v>
      </c>
      <c r="O151" s="47"/>
      <c r="P151" s="230">
        <f>O151*H151</f>
        <v>0</v>
      </c>
      <c r="Q151" s="230">
        <v>0</v>
      </c>
      <c r="R151" s="230">
        <f>Q151*H151</f>
        <v>0</v>
      </c>
      <c r="S151" s="230">
        <v>0</v>
      </c>
      <c r="T151" s="231">
        <f>S151*H151</f>
        <v>0</v>
      </c>
      <c r="AR151" s="24" t="s">
        <v>183</v>
      </c>
      <c r="AT151" s="24" t="s">
        <v>166</v>
      </c>
      <c r="AU151" s="24" t="s">
        <v>83</v>
      </c>
      <c r="AY151" s="24" t="s">
        <v>163</v>
      </c>
      <c r="BE151" s="232">
        <f>IF(N151="základní",J151,0)</f>
        <v>0</v>
      </c>
      <c r="BF151" s="232">
        <f>IF(N151="snížená",J151,0)</f>
        <v>0</v>
      </c>
      <c r="BG151" s="232">
        <f>IF(N151="zákl. přenesená",J151,0)</f>
        <v>0</v>
      </c>
      <c r="BH151" s="232">
        <f>IF(N151="sníž. přenesená",J151,0)</f>
        <v>0</v>
      </c>
      <c r="BI151" s="232">
        <f>IF(N151="nulová",J151,0)</f>
        <v>0</v>
      </c>
      <c r="BJ151" s="24" t="s">
        <v>24</v>
      </c>
      <c r="BK151" s="232">
        <f>ROUND(I151*H151,2)</f>
        <v>0</v>
      </c>
      <c r="BL151" s="24" t="s">
        <v>183</v>
      </c>
      <c r="BM151" s="24" t="s">
        <v>391</v>
      </c>
    </row>
    <row r="152" s="11" customFormat="1">
      <c r="B152" s="233"/>
      <c r="C152" s="234"/>
      <c r="D152" s="235" t="s">
        <v>173</v>
      </c>
      <c r="E152" s="236" t="s">
        <v>22</v>
      </c>
      <c r="F152" s="237" t="s">
        <v>827</v>
      </c>
      <c r="G152" s="234"/>
      <c r="H152" s="238">
        <v>1388</v>
      </c>
      <c r="I152" s="239"/>
      <c r="J152" s="234"/>
      <c r="K152" s="234"/>
      <c r="L152" s="240"/>
      <c r="M152" s="241"/>
      <c r="N152" s="242"/>
      <c r="O152" s="242"/>
      <c r="P152" s="242"/>
      <c r="Q152" s="242"/>
      <c r="R152" s="242"/>
      <c r="S152" s="242"/>
      <c r="T152" s="243"/>
      <c r="AT152" s="244" t="s">
        <v>173</v>
      </c>
      <c r="AU152" s="244" t="s">
        <v>83</v>
      </c>
      <c r="AV152" s="11" t="s">
        <v>83</v>
      </c>
      <c r="AW152" s="11" t="s">
        <v>37</v>
      </c>
      <c r="AX152" s="11" t="s">
        <v>74</v>
      </c>
      <c r="AY152" s="244" t="s">
        <v>163</v>
      </c>
    </row>
    <row r="153" s="11" customFormat="1">
      <c r="B153" s="233"/>
      <c r="C153" s="234"/>
      <c r="D153" s="235" t="s">
        <v>173</v>
      </c>
      <c r="E153" s="236" t="s">
        <v>22</v>
      </c>
      <c r="F153" s="237" t="s">
        <v>828</v>
      </c>
      <c r="G153" s="234"/>
      <c r="H153" s="238">
        <v>1388</v>
      </c>
      <c r="I153" s="239"/>
      <c r="J153" s="234"/>
      <c r="K153" s="234"/>
      <c r="L153" s="240"/>
      <c r="M153" s="241"/>
      <c r="N153" s="242"/>
      <c r="O153" s="242"/>
      <c r="P153" s="242"/>
      <c r="Q153" s="242"/>
      <c r="R153" s="242"/>
      <c r="S153" s="242"/>
      <c r="T153" s="243"/>
      <c r="AT153" s="244" t="s">
        <v>173</v>
      </c>
      <c r="AU153" s="244" t="s">
        <v>83</v>
      </c>
      <c r="AV153" s="11" t="s">
        <v>83</v>
      </c>
      <c r="AW153" s="11" t="s">
        <v>37</v>
      </c>
      <c r="AX153" s="11" t="s">
        <v>74</v>
      </c>
      <c r="AY153" s="244" t="s">
        <v>163</v>
      </c>
    </row>
    <row r="154" s="13" customFormat="1">
      <c r="B154" s="261"/>
      <c r="C154" s="262"/>
      <c r="D154" s="235" t="s">
        <v>173</v>
      </c>
      <c r="E154" s="263" t="s">
        <v>22</v>
      </c>
      <c r="F154" s="264" t="s">
        <v>266</v>
      </c>
      <c r="G154" s="262"/>
      <c r="H154" s="265">
        <v>2776</v>
      </c>
      <c r="I154" s="266"/>
      <c r="J154" s="262"/>
      <c r="K154" s="262"/>
      <c r="L154" s="267"/>
      <c r="M154" s="268"/>
      <c r="N154" s="269"/>
      <c r="O154" s="269"/>
      <c r="P154" s="269"/>
      <c r="Q154" s="269"/>
      <c r="R154" s="269"/>
      <c r="S154" s="269"/>
      <c r="T154" s="270"/>
      <c r="AT154" s="271" t="s">
        <v>173</v>
      </c>
      <c r="AU154" s="271" t="s">
        <v>83</v>
      </c>
      <c r="AV154" s="13" t="s">
        <v>183</v>
      </c>
      <c r="AW154" s="13" t="s">
        <v>37</v>
      </c>
      <c r="AX154" s="13" t="s">
        <v>24</v>
      </c>
      <c r="AY154" s="271" t="s">
        <v>163</v>
      </c>
    </row>
    <row r="155" s="1" customFormat="1" ht="25.5" customHeight="1">
      <c r="B155" s="46"/>
      <c r="C155" s="221" t="s">
        <v>324</v>
      </c>
      <c r="D155" s="221" t="s">
        <v>166</v>
      </c>
      <c r="E155" s="222" t="s">
        <v>395</v>
      </c>
      <c r="F155" s="223" t="s">
        <v>396</v>
      </c>
      <c r="G155" s="224" t="s">
        <v>231</v>
      </c>
      <c r="H155" s="225">
        <v>1388</v>
      </c>
      <c r="I155" s="226"/>
      <c r="J155" s="227">
        <f>ROUND(I155*H155,2)</f>
        <v>0</v>
      </c>
      <c r="K155" s="223" t="s">
        <v>232</v>
      </c>
      <c r="L155" s="72"/>
      <c r="M155" s="228" t="s">
        <v>22</v>
      </c>
      <c r="N155" s="229" t="s">
        <v>45</v>
      </c>
      <c r="O155" s="47"/>
      <c r="P155" s="230">
        <f>O155*H155</f>
        <v>0</v>
      </c>
      <c r="Q155" s="230">
        <v>0</v>
      </c>
      <c r="R155" s="230">
        <f>Q155*H155</f>
        <v>0</v>
      </c>
      <c r="S155" s="230">
        <v>0</v>
      </c>
      <c r="T155" s="231">
        <f>S155*H155</f>
        <v>0</v>
      </c>
      <c r="AR155" s="24" t="s">
        <v>183</v>
      </c>
      <c r="AT155" s="24" t="s">
        <v>166</v>
      </c>
      <c r="AU155" s="24" t="s">
        <v>83</v>
      </c>
      <c r="AY155" s="24" t="s">
        <v>163</v>
      </c>
      <c r="BE155" s="232">
        <f>IF(N155="základní",J155,0)</f>
        <v>0</v>
      </c>
      <c r="BF155" s="232">
        <f>IF(N155="snížená",J155,0)</f>
        <v>0</v>
      </c>
      <c r="BG155" s="232">
        <f>IF(N155="zákl. přenesená",J155,0)</f>
        <v>0</v>
      </c>
      <c r="BH155" s="232">
        <f>IF(N155="sníž. přenesená",J155,0)</f>
        <v>0</v>
      </c>
      <c r="BI155" s="232">
        <f>IF(N155="nulová",J155,0)</f>
        <v>0</v>
      </c>
      <c r="BJ155" s="24" t="s">
        <v>24</v>
      </c>
      <c r="BK155" s="232">
        <f>ROUND(I155*H155,2)</f>
        <v>0</v>
      </c>
      <c r="BL155" s="24" t="s">
        <v>183</v>
      </c>
      <c r="BM155" s="24" t="s">
        <v>397</v>
      </c>
    </row>
    <row r="156" s="12" customFormat="1">
      <c r="B156" s="245"/>
      <c r="C156" s="246"/>
      <c r="D156" s="235" t="s">
        <v>173</v>
      </c>
      <c r="E156" s="247" t="s">
        <v>22</v>
      </c>
      <c r="F156" s="248" t="s">
        <v>398</v>
      </c>
      <c r="G156" s="246"/>
      <c r="H156" s="247" t="s">
        <v>22</v>
      </c>
      <c r="I156" s="249"/>
      <c r="J156" s="246"/>
      <c r="K156" s="246"/>
      <c r="L156" s="250"/>
      <c r="M156" s="251"/>
      <c r="N156" s="252"/>
      <c r="O156" s="252"/>
      <c r="P156" s="252"/>
      <c r="Q156" s="252"/>
      <c r="R156" s="252"/>
      <c r="S156" s="252"/>
      <c r="T156" s="253"/>
      <c r="AT156" s="254" t="s">
        <v>173</v>
      </c>
      <c r="AU156" s="254" t="s">
        <v>83</v>
      </c>
      <c r="AV156" s="12" t="s">
        <v>24</v>
      </c>
      <c r="AW156" s="12" t="s">
        <v>37</v>
      </c>
      <c r="AX156" s="12" t="s">
        <v>74</v>
      </c>
      <c r="AY156" s="254" t="s">
        <v>163</v>
      </c>
    </row>
    <row r="157" s="12" customFormat="1">
      <c r="B157" s="245"/>
      <c r="C157" s="246"/>
      <c r="D157" s="235" t="s">
        <v>173</v>
      </c>
      <c r="E157" s="247" t="s">
        <v>22</v>
      </c>
      <c r="F157" s="248" t="s">
        <v>818</v>
      </c>
      <c r="G157" s="246"/>
      <c r="H157" s="247" t="s">
        <v>22</v>
      </c>
      <c r="I157" s="249"/>
      <c r="J157" s="246"/>
      <c r="K157" s="246"/>
      <c r="L157" s="250"/>
      <c r="M157" s="251"/>
      <c r="N157" s="252"/>
      <c r="O157" s="252"/>
      <c r="P157" s="252"/>
      <c r="Q157" s="252"/>
      <c r="R157" s="252"/>
      <c r="S157" s="252"/>
      <c r="T157" s="253"/>
      <c r="AT157" s="254" t="s">
        <v>173</v>
      </c>
      <c r="AU157" s="254" t="s">
        <v>83</v>
      </c>
      <c r="AV157" s="12" t="s">
        <v>24</v>
      </c>
      <c r="AW157" s="12" t="s">
        <v>37</v>
      </c>
      <c r="AX157" s="12" t="s">
        <v>74</v>
      </c>
      <c r="AY157" s="254" t="s">
        <v>163</v>
      </c>
    </row>
    <row r="158" s="11" customFormat="1">
      <c r="B158" s="233"/>
      <c r="C158" s="234"/>
      <c r="D158" s="235" t="s">
        <v>173</v>
      </c>
      <c r="E158" s="236" t="s">
        <v>22</v>
      </c>
      <c r="F158" s="237" t="s">
        <v>819</v>
      </c>
      <c r="G158" s="234"/>
      <c r="H158" s="238">
        <v>1388</v>
      </c>
      <c r="I158" s="239"/>
      <c r="J158" s="234"/>
      <c r="K158" s="234"/>
      <c r="L158" s="240"/>
      <c r="M158" s="241"/>
      <c r="N158" s="242"/>
      <c r="O158" s="242"/>
      <c r="P158" s="242"/>
      <c r="Q158" s="242"/>
      <c r="R158" s="242"/>
      <c r="S158" s="242"/>
      <c r="T158" s="243"/>
      <c r="AT158" s="244" t="s">
        <v>173</v>
      </c>
      <c r="AU158" s="244" t="s">
        <v>83</v>
      </c>
      <c r="AV158" s="11" t="s">
        <v>83</v>
      </c>
      <c r="AW158" s="11" t="s">
        <v>37</v>
      </c>
      <c r="AX158" s="11" t="s">
        <v>24</v>
      </c>
      <c r="AY158" s="244" t="s">
        <v>163</v>
      </c>
    </row>
    <row r="159" s="1" customFormat="1" ht="25.5" customHeight="1">
      <c r="B159" s="46"/>
      <c r="C159" s="221" t="s">
        <v>330</v>
      </c>
      <c r="D159" s="221" t="s">
        <v>166</v>
      </c>
      <c r="E159" s="222" t="s">
        <v>400</v>
      </c>
      <c r="F159" s="223" t="s">
        <v>401</v>
      </c>
      <c r="G159" s="224" t="s">
        <v>231</v>
      </c>
      <c r="H159" s="225">
        <v>1388</v>
      </c>
      <c r="I159" s="226"/>
      <c r="J159" s="227">
        <f>ROUND(I159*H159,2)</f>
        <v>0</v>
      </c>
      <c r="K159" s="223" t="s">
        <v>232</v>
      </c>
      <c r="L159" s="72"/>
      <c r="M159" s="228" t="s">
        <v>22</v>
      </c>
      <c r="N159" s="229" t="s">
        <v>45</v>
      </c>
      <c r="O159" s="47"/>
      <c r="P159" s="230">
        <f>O159*H159</f>
        <v>0</v>
      </c>
      <c r="Q159" s="230">
        <v>0</v>
      </c>
      <c r="R159" s="230">
        <f>Q159*H159</f>
        <v>0</v>
      </c>
      <c r="S159" s="230">
        <v>0</v>
      </c>
      <c r="T159" s="231">
        <f>S159*H159</f>
        <v>0</v>
      </c>
      <c r="AR159" s="24" t="s">
        <v>183</v>
      </c>
      <c r="AT159" s="24" t="s">
        <v>166</v>
      </c>
      <c r="AU159" s="24" t="s">
        <v>83</v>
      </c>
      <c r="AY159" s="24" t="s">
        <v>163</v>
      </c>
      <c r="BE159" s="232">
        <f>IF(N159="základní",J159,0)</f>
        <v>0</v>
      </c>
      <c r="BF159" s="232">
        <f>IF(N159="snížená",J159,0)</f>
        <v>0</v>
      </c>
      <c r="BG159" s="232">
        <f>IF(N159="zákl. přenesená",J159,0)</f>
        <v>0</v>
      </c>
      <c r="BH159" s="232">
        <f>IF(N159="sníž. přenesená",J159,0)</f>
        <v>0</v>
      </c>
      <c r="BI159" s="232">
        <f>IF(N159="nulová",J159,0)</f>
        <v>0</v>
      </c>
      <c r="BJ159" s="24" t="s">
        <v>24</v>
      </c>
      <c r="BK159" s="232">
        <f>ROUND(I159*H159,2)</f>
        <v>0</v>
      </c>
      <c r="BL159" s="24" t="s">
        <v>183</v>
      </c>
      <c r="BM159" s="24" t="s">
        <v>402</v>
      </c>
    </row>
    <row r="160" s="1" customFormat="1">
      <c r="B160" s="46"/>
      <c r="C160" s="74"/>
      <c r="D160" s="235" t="s">
        <v>234</v>
      </c>
      <c r="E160" s="74"/>
      <c r="F160" s="259" t="s">
        <v>403</v>
      </c>
      <c r="G160" s="74"/>
      <c r="H160" s="74"/>
      <c r="I160" s="191"/>
      <c r="J160" s="74"/>
      <c r="K160" s="74"/>
      <c r="L160" s="72"/>
      <c r="M160" s="260"/>
      <c r="N160" s="47"/>
      <c r="O160" s="47"/>
      <c r="P160" s="47"/>
      <c r="Q160" s="47"/>
      <c r="R160" s="47"/>
      <c r="S160" s="47"/>
      <c r="T160" s="95"/>
      <c r="AT160" s="24" t="s">
        <v>234</v>
      </c>
      <c r="AU160" s="24" t="s">
        <v>83</v>
      </c>
    </row>
    <row r="161" s="12" customFormat="1">
      <c r="B161" s="245"/>
      <c r="C161" s="246"/>
      <c r="D161" s="235" t="s">
        <v>173</v>
      </c>
      <c r="E161" s="247" t="s">
        <v>22</v>
      </c>
      <c r="F161" s="248" t="s">
        <v>818</v>
      </c>
      <c r="G161" s="246"/>
      <c r="H161" s="247" t="s">
        <v>22</v>
      </c>
      <c r="I161" s="249"/>
      <c r="J161" s="246"/>
      <c r="K161" s="246"/>
      <c r="L161" s="250"/>
      <c r="M161" s="251"/>
      <c r="N161" s="252"/>
      <c r="O161" s="252"/>
      <c r="P161" s="252"/>
      <c r="Q161" s="252"/>
      <c r="R161" s="252"/>
      <c r="S161" s="252"/>
      <c r="T161" s="253"/>
      <c r="AT161" s="254" t="s">
        <v>173</v>
      </c>
      <c r="AU161" s="254" t="s">
        <v>83</v>
      </c>
      <c r="AV161" s="12" t="s">
        <v>24</v>
      </c>
      <c r="AW161" s="12" t="s">
        <v>37</v>
      </c>
      <c r="AX161" s="12" t="s">
        <v>74</v>
      </c>
      <c r="AY161" s="254" t="s">
        <v>163</v>
      </c>
    </row>
    <row r="162" s="11" customFormat="1">
      <c r="B162" s="233"/>
      <c r="C162" s="234"/>
      <c r="D162" s="235" t="s">
        <v>173</v>
      </c>
      <c r="E162" s="236" t="s">
        <v>22</v>
      </c>
      <c r="F162" s="237" t="s">
        <v>819</v>
      </c>
      <c r="G162" s="234"/>
      <c r="H162" s="238">
        <v>1388</v>
      </c>
      <c r="I162" s="239"/>
      <c r="J162" s="234"/>
      <c r="K162" s="234"/>
      <c r="L162" s="240"/>
      <c r="M162" s="241"/>
      <c r="N162" s="242"/>
      <c r="O162" s="242"/>
      <c r="P162" s="242"/>
      <c r="Q162" s="242"/>
      <c r="R162" s="242"/>
      <c r="S162" s="242"/>
      <c r="T162" s="243"/>
      <c r="AT162" s="244" t="s">
        <v>173</v>
      </c>
      <c r="AU162" s="244" t="s">
        <v>83</v>
      </c>
      <c r="AV162" s="11" t="s">
        <v>83</v>
      </c>
      <c r="AW162" s="11" t="s">
        <v>37</v>
      </c>
      <c r="AX162" s="11" t="s">
        <v>74</v>
      </c>
      <c r="AY162" s="244" t="s">
        <v>163</v>
      </c>
    </row>
    <row r="163" s="13" customFormat="1">
      <c r="B163" s="261"/>
      <c r="C163" s="262"/>
      <c r="D163" s="235" t="s">
        <v>173</v>
      </c>
      <c r="E163" s="263" t="s">
        <v>22</v>
      </c>
      <c r="F163" s="264" t="s">
        <v>266</v>
      </c>
      <c r="G163" s="262"/>
      <c r="H163" s="265">
        <v>1388</v>
      </c>
      <c r="I163" s="266"/>
      <c r="J163" s="262"/>
      <c r="K163" s="262"/>
      <c r="L163" s="267"/>
      <c r="M163" s="268"/>
      <c r="N163" s="269"/>
      <c r="O163" s="269"/>
      <c r="P163" s="269"/>
      <c r="Q163" s="269"/>
      <c r="R163" s="269"/>
      <c r="S163" s="269"/>
      <c r="T163" s="270"/>
      <c r="AT163" s="271" t="s">
        <v>173</v>
      </c>
      <c r="AU163" s="271" t="s">
        <v>83</v>
      </c>
      <c r="AV163" s="13" t="s">
        <v>183</v>
      </c>
      <c r="AW163" s="13" t="s">
        <v>37</v>
      </c>
      <c r="AX163" s="13" t="s">
        <v>24</v>
      </c>
      <c r="AY163" s="271" t="s">
        <v>163</v>
      </c>
    </row>
    <row r="164" s="1" customFormat="1" ht="51" customHeight="1">
      <c r="B164" s="46"/>
      <c r="C164" s="221" t="s">
        <v>9</v>
      </c>
      <c r="D164" s="221" t="s">
        <v>166</v>
      </c>
      <c r="E164" s="222" t="s">
        <v>829</v>
      </c>
      <c r="F164" s="223" t="s">
        <v>830</v>
      </c>
      <c r="G164" s="224" t="s">
        <v>231</v>
      </c>
      <c r="H164" s="225">
        <v>122</v>
      </c>
      <c r="I164" s="226"/>
      <c r="J164" s="227">
        <f>ROUND(I164*H164,2)</f>
        <v>0</v>
      </c>
      <c r="K164" s="223" t="s">
        <v>232</v>
      </c>
      <c r="L164" s="72"/>
      <c r="M164" s="228" t="s">
        <v>22</v>
      </c>
      <c r="N164" s="229" t="s">
        <v>45</v>
      </c>
      <c r="O164" s="47"/>
      <c r="P164" s="230">
        <f>O164*H164</f>
        <v>0</v>
      </c>
      <c r="Q164" s="230">
        <v>0.10362</v>
      </c>
      <c r="R164" s="230">
        <f>Q164*H164</f>
        <v>12.641640000000001</v>
      </c>
      <c r="S164" s="230">
        <v>0</v>
      </c>
      <c r="T164" s="231">
        <f>S164*H164</f>
        <v>0</v>
      </c>
      <c r="AR164" s="24" t="s">
        <v>183</v>
      </c>
      <c r="AT164" s="24" t="s">
        <v>166</v>
      </c>
      <c r="AU164" s="24" t="s">
        <v>83</v>
      </c>
      <c r="AY164" s="24" t="s">
        <v>163</v>
      </c>
      <c r="BE164" s="232">
        <f>IF(N164="základní",J164,0)</f>
        <v>0</v>
      </c>
      <c r="BF164" s="232">
        <f>IF(N164="snížená",J164,0)</f>
        <v>0</v>
      </c>
      <c r="BG164" s="232">
        <f>IF(N164="zákl. přenesená",J164,0)</f>
        <v>0</v>
      </c>
      <c r="BH164" s="232">
        <f>IF(N164="sníž. přenesená",J164,0)</f>
        <v>0</v>
      </c>
      <c r="BI164" s="232">
        <f>IF(N164="nulová",J164,0)</f>
        <v>0</v>
      </c>
      <c r="BJ164" s="24" t="s">
        <v>24</v>
      </c>
      <c r="BK164" s="232">
        <f>ROUND(I164*H164,2)</f>
        <v>0</v>
      </c>
      <c r="BL164" s="24" t="s">
        <v>183</v>
      </c>
      <c r="BM164" s="24" t="s">
        <v>831</v>
      </c>
    </row>
    <row r="165" s="1" customFormat="1">
      <c r="B165" s="46"/>
      <c r="C165" s="74"/>
      <c r="D165" s="235" t="s">
        <v>234</v>
      </c>
      <c r="E165" s="74"/>
      <c r="F165" s="259" t="s">
        <v>832</v>
      </c>
      <c r="G165" s="74"/>
      <c r="H165" s="74"/>
      <c r="I165" s="191"/>
      <c r="J165" s="74"/>
      <c r="K165" s="74"/>
      <c r="L165" s="72"/>
      <c r="M165" s="260"/>
      <c r="N165" s="47"/>
      <c r="O165" s="47"/>
      <c r="P165" s="47"/>
      <c r="Q165" s="47"/>
      <c r="R165" s="47"/>
      <c r="S165" s="47"/>
      <c r="T165" s="95"/>
      <c r="AT165" s="24" t="s">
        <v>234</v>
      </c>
      <c r="AU165" s="24" t="s">
        <v>83</v>
      </c>
    </row>
    <row r="166" s="12" customFormat="1">
      <c r="B166" s="245"/>
      <c r="C166" s="246"/>
      <c r="D166" s="235" t="s">
        <v>173</v>
      </c>
      <c r="E166" s="247" t="s">
        <v>22</v>
      </c>
      <c r="F166" s="248" t="s">
        <v>815</v>
      </c>
      <c r="G166" s="246"/>
      <c r="H166" s="247" t="s">
        <v>22</v>
      </c>
      <c r="I166" s="249"/>
      <c r="J166" s="246"/>
      <c r="K166" s="246"/>
      <c r="L166" s="250"/>
      <c r="M166" s="251"/>
      <c r="N166" s="252"/>
      <c r="O166" s="252"/>
      <c r="P166" s="252"/>
      <c r="Q166" s="252"/>
      <c r="R166" s="252"/>
      <c r="S166" s="252"/>
      <c r="T166" s="253"/>
      <c r="AT166" s="254" t="s">
        <v>173</v>
      </c>
      <c r="AU166" s="254" t="s">
        <v>83</v>
      </c>
      <c r="AV166" s="12" t="s">
        <v>24</v>
      </c>
      <c r="AW166" s="12" t="s">
        <v>37</v>
      </c>
      <c r="AX166" s="12" t="s">
        <v>74</v>
      </c>
      <c r="AY166" s="254" t="s">
        <v>163</v>
      </c>
    </row>
    <row r="167" s="11" customFormat="1">
      <c r="B167" s="233"/>
      <c r="C167" s="234"/>
      <c r="D167" s="235" t="s">
        <v>173</v>
      </c>
      <c r="E167" s="236" t="s">
        <v>22</v>
      </c>
      <c r="F167" s="237" t="s">
        <v>833</v>
      </c>
      <c r="G167" s="234"/>
      <c r="H167" s="238">
        <v>15</v>
      </c>
      <c r="I167" s="239"/>
      <c r="J167" s="234"/>
      <c r="K167" s="234"/>
      <c r="L167" s="240"/>
      <c r="M167" s="241"/>
      <c r="N167" s="242"/>
      <c r="O167" s="242"/>
      <c r="P167" s="242"/>
      <c r="Q167" s="242"/>
      <c r="R167" s="242"/>
      <c r="S167" s="242"/>
      <c r="T167" s="243"/>
      <c r="AT167" s="244" t="s">
        <v>173</v>
      </c>
      <c r="AU167" s="244" t="s">
        <v>83</v>
      </c>
      <c r="AV167" s="11" t="s">
        <v>83</v>
      </c>
      <c r="AW167" s="11" t="s">
        <v>37</v>
      </c>
      <c r="AX167" s="11" t="s">
        <v>74</v>
      </c>
      <c r="AY167" s="244" t="s">
        <v>163</v>
      </c>
    </row>
    <row r="168" s="11" customFormat="1">
      <c r="B168" s="233"/>
      <c r="C168" s="234"/>
      <c r="D168" s="235" t="s">
        <v>173</v>
      </c>
      <c r="E168" s="236" t="s">
        <v>22</v>
      </c>
      <c r="F168" s="237" t="s">
        <v>834</v>
      </c>
      <c r="G168" s="234"/>
      <c r="H168" s="238">
        <v>107</v>
      </c>
      <c r="I168" s="239"/>
      <c r="J168" s="234"/>
      <c r="K168" s="234"/>
      <c r="L168" s="240"/>
      <c r="M168" s="241"/>
      <c r="N168" s="242"/>
      <c r="O168" s="242"/>
      <c r="P168" s="242"/>
      <c r="Q168" s="242"/>
      <c r="R168" s="242"/>
      <c r="S168" s="242"/>
      <c r="T168" s="243"/>
      <c r="AT168" s="244" t="s">
        <v>173</v>
      </c>
      <c r="AU168" s="244" t="s">
        <v>83</v>
      </c>
      <c r="AV168" s="11" t="s">
        <v>83</v>
      </c>
      <c r="AW168" s="11" t="s">
        <v>37</v>
      </c>
      <c r="AX168" s="11" t="s">
        <v>74</v>
      </c>
      <c r="AY168" s="244" t="s">
        <v>163</v>
      </c>
    </row>
    <row r="169" s="13" customFormat="1">
      <c r="B169" s="261"/>
      <c r="C169" s="262"/>
      <c r="D169" s="235" t="s">
        <v>173</v>
      </c>
      <c r="E169" s="263" t="s">
        <v>22</v>
      </c>
      <c r="F169" s="264" t="s">
        <v>266</v>
      </c>
      <c r="G169" s="262"/>
      <c r="H169" s="265">
        <v>122</v>
      </c>
      <c r="I169" s="266"/>
      <c r="J169" s="262"/>
      <c r="K169" s="262"/>
      <c r="L169" s="267"/>
      <c r="M169" s="268"/>
      <c r="N169" s="269"/>
      <c r="O169" s="269"/>
      <c r="P169" s="269"/>
      <c r="Q169" s="269"/>
      <c r="R169" s="269"/>
      <c r="S169" s="269"/>
      <c r="T169" s="270"/>
      <c r="AT169" s="271" t="s">
        <v>173</v>
      </c>
      <c r="AU169" s="271" t="s">
        <v>83</v>
      </c>
      <c r="AV169" s="13" t="s">
        <v>183</v>
      </c>
      <c r="AW169" s="13" t="s">
        <v>37</v>
      </c>
      <c r="AX169" s="13" t="s">
        <v>24</v>
      </c>
      <c r="AY169" s="271" t="s">
        <v>163</v>
      </c>
    </row>
    <row r="170" s="1" customFormat="1" ht="16.5" customHeight="1">
      <c r="B170" s="46"/>
      <c r="C170" s="272" t="s">
        <v>343</v>
      </c>
      <c r="D170" s="272" t="s">
        <v>344</v>
      </c>
      <c r="E170" s="273" t="s">
        <v>835</v>
      </c>
      <c r="F170" s="274" t="s">
        <v>836</v>
      </c>
      <c r="G170" s="275" t="s">
        <v>231</v>
      </c>
      <c r="H170" s="276">
        <v>124.44</v>
      </c>
      <c r="I170" s="277"/>
      <c r="J170" s="278">
        <f>ROUND(I170*H170,2)</f>
        <v>0</v>
      </c>
      <c r="K170" s="274" t="s">
        <v>232</v>
      </c>
      <c r="L170" s="279"/>
      <c r="M170" s="280" t="s">
        <v>22</v>
      </c>
      <c r="N170" s="281" t="s">
        <v>45</v>
      </c>
      <c r="O170" s="47"/>
      <c r="P170" s="230">
        <f>O170*H170</f>
        <v>0</v>
      </c>
      <c r="Q170" s="230">
        <v>0.17599999999999999</v>
      </c>
      <c r="R170" s="230">
        <f>Q170*H170</f>
        <v>21.901439999999997</v>
      </c>
      <c r="S170" s="230">
        <v>0</v>
      </c>
      <c r="T170" s="231">
        <f>S170*H170</f>
        <v>0</v>
      </c>
      <c r="AR170" s="24" t="s">
        <v>204</v>
      </c>
      <c r="AT170" s="24" t="s">
        <v>344</v>
      </c>
      <c r="AU170" s="24" t="s">
        <v>83</v>
      </c>
      <c r="AY170" s="24" t="s">
        <v>163</v>
      </c>
      <c r="BE170" s="232">
        <f>IF(N170="základní",J170,0)</f>
        <v>0</v>
      </c>
      <c r="BF170" s="232">
        <f>IF(N170="snížená",J170,0)</f>
        <v>0</v>
      </c>
      <c r="BG170" s="232">
        <f>IF(N170="zákl. přenesená",J170,0)</f>
        <v>0</v>
      </c>
      <c r="BH170" s="232">
        <f>IF(N170="sníž. přenesená",J170,0)</f>
        <v>0</v>
      </c>
      <c r="BI170" s="232">
        <f>IF(N170="nulová",J170,0)</f>
        <v>0</v>
      </c>
      <c r="BJ170" s="24" t="s">
        <v>24</v>
      </c>
      <c r="BK170" s="232">
        <f>ROUND(I170*H170,2)</f>
        <v>0</v>
      </c>
      <c r="BL170" s="24" t="s">
        <v>183</v>
      </c>
      <c r="BM170" s="24" t="s">
        <v>837</v>
      </c>
    </row>
    <row r="171" s="11" customFormat="1">
      <c r="B171" s="233"/>
      <c r="C171" s="234"/>
      <c r="D171" s="235" t="s">
        <v>173</v>
      </c>
      <c r="E171" s="234"/>
      <c r="F171" s="237" t="s">
        <v>838</v>
      </c>
      <c r="G171" s="234"/>
      <c r="H171" s="238">
        <v>124.44</v>
      </c>
      <c r="I171" s="239"/>
      <c r="J171" s="234"/>
      <c r="K171" s="234"/>
      <c r="L171" s="240"/>
      <c r="M171" s="241"/>
      <c r="N171" s="242"/>
      <c r="O171" s="242"/>
      <c r="P171" s="242"/>
      <c r="Q171" s="242"/>
      <c r="R171" s="242"/>
      <c r="S171" s="242"/>
      <c r="T171" s="243"/>
      <c r="AT171" s="244" t="s">
        <v>173</v>
      </c>
      <c r="AU171" s="244" t="s">
        <v>83</v>
      </c>
      <c r="AV171" s="11" t="s">
        <v>83</v>
      </c>
      <c r="AW171" s="11" t="s">
        <v>6</v>
      </c>
      <c r="AX171" s="11" t="s">
        <v>24</v>
      </c>
      <c r="AY171" s="244" t="s">
        <v>163</v>
      </c>
    </row>
    <row r="172" s="10" customFormat="1" ht="29.88" customHeight="1">
      <c r="B172" s="205"/>
      <c r="C172" s="206"/>
      <c r="D172" s="207" t="s">
        <v>73</v>
      </c>
      <c r="E172" s="219" t="s">
        <v>213</v>
      </c>
      <c r="F172" s="219" t="s">
        <v>451</v>
      </c>
      <c r="G172" s="206"/>
      <c r="H172" s="206"/>
      <c r="I172" s="209"/>
      <c r="J172" s="220">
        <f>BK172</f>
        <v>0</v>
      </c>
      <c r="K172" s="206"/>
      <c r="L172" s="211"/>
      <c r="M172" s="212"/>
      <c r="N172" s="213"/>
      <c r="O172" s="213"/>
      <c r="P172" s="214">
        <f>SUM(P173:P191)</f>
        <v>0</v>
      </c>
      <c r="Q172" s="213"/>
      <c r="R172" s="214">
        <f>SUM(R173:R191)</f>
        <v>95.844170000000005</v>
      </c>
      <c r="S172" s="213"/>
      <c r="T172" s="215">
        <f>SUM(T173:T191)</f>
        <v>0</v>
      </c>
      <c r="AR172" s="216" t="s">
        <v>24</v>
      </c>
      <c r="AT172" s="217" t="s">
        <v>73</v>
      </c>
      <c r="AU172" s="217" t="s">
        <v>24</v>
      </c>
      <c r="AY172" s="216" t="s">
        <v>163</v>
      </c>
      <c r="BK172" s="218">
        <f>SUM(BK173:BK191)</f>
        <v>0</v>
      </c>
    </row>
    <row r="173" s="1" customFormat="1" ht="38.25" customHeight="1">
      <c r="B173" s="46"/>
      <c r="C173" s="221" t="s">
        <v>349</v>
      </c>
      <c r="D173" s="221" t="s">
        <v>166</v>
      </c>
      <c r="E173" s="222" t="s">
        <v>571</v>
      </c>
      <c r="F173" s="223" t="s">
        <v>572</v>
      </c>
      <c r="G173" s="224" t="s">
        <v>261</v>
      </c>
      <c r="H173" s="225">
        <v>445</v>
      </c>
      <c r="I173" s="226"/>
      <c r="J173" s="227">
        <f>ROUND(I173*H173,2)</f>
        <v>0</v>
      </c>
      <c r="K173" s="223" t="s">
        <v>22</v>
      </c>
      <c r="L173" s="72"/>
      <c r="M173" s="228" t="s">
        <v>22</v>
      </c>
      <c r="N173" s="229" t="s">
        <v>45</v>
      </c>
      <c r="O173" s="47"/>
      <c r="P173" s="230">
        <f>O173*H173</f>
        <v>0</v>
      </c>
      <c r="Q173" s="230">
        <v>0.1295</v>
      </c>
      <c r="R173" s="230">
        <f>Q173*H173</f>
        <v>57.627500000000005</v>
      </c>
      <c r="S173" s="230">
        <v>0</v>
      </c>
      <c r="T173" s="231">
        <f>S173*H173</f>
        <v>0</v>
      </c>
      <c r="AR173" s="24" t="s">
        <v>183</v>
      </c>
      <c r="AT173" s="24" t="s">
        <v>166</v>
      </c>
      <c r="AU173" s="24" t="s">
        <v>83</v>
      </c>
      <c r="AY173" s="24" t="s">
        <v>163</v>
      </c>
      <c r="BE173" s="232">
        <f>IF(N173="základní",J173,0)</f>
        <v>0</v>
      </c>
      <c r="BF173" s="232">
        <f>IF(N173="snížená",J173,0)</f>
        <v>0</v>
      </c>
      <c r="BG173" s="232">
        <f>IF(N173="zákl. přenesená",J173,0)</f>
        <v>0</v>
      </c>
      <c r="BH173" s="232">
        <f>IF(N173="sníž. přenesená",J173,0)</f>
        <v>0</v>
      </c>
      <c r="BI173" s="232">
        <f>IF(N173="nulová",J173,0)</f>
        <v>0</v>
      </c>
      <c r="BJ173" s="24" t="s">
        <v>24</v>
      </c>
      <c r="BK173" s="232">
        <f>ROUND(I173*H173,2)</f>
        <v>0</v>
      </c>
      <c r="BL173" s="24" t="s">
        <v>183</v>
      </c>
      <c r="BM173" s="24" t="s">
        <v>839</v>
      </c>
    </row>
    <row r="174" s="1" customFormat="1">
      <c r="B174" s="46"/>
      <c r="C174" s="74"/>
      <c r="D174" s="235" t="s">
        <v>234</v>
      </c>
      <c r="E174" s="74"/>
      <c r="F174" s="259" t="s">
        <v>574</v>
      </c>
      <c r="G174" s="74"/>
      <c r="H174" s="74"/>
      <c r="I174" s="191"/>
      <c r="J174" s="74"/>
      <c r="K174" s="74"/>
      <c r="L174" s="72"/>
      <c r="M174" s="260"/>
      <c r="N174" s="47"/>
      <c r="O174" s="47"/>
      <c r="P174" s="47"/>
      <c r="Q174" s="47"/>
      <c r="R174" s="47"/>
      <c r="S174" s="47"/>
      <c r="T174" s="95"/>
      <c r="AT174" s="24" t="s">
        <v>234</v>
      </c>
      <c r="AU174" s="24" t="s">
        <v>83</v>
      </c>
    </row>
    <row r="175" s="12" customFormat="1">
      <c r="B175" s="245"/>
      <c r="C175" s="246"/>
      <c r="D175" s="235" t="s">
        <v>173</v>
      </c>
      <c r="E175" s="247" t="s">
        <v>22</v>
      </c>
      <c r="F175" s="248" t="s">
        <v>575</v>
      </c>
      <c r="G175" s="246"/>
      <c r="H175" s="247" t="s">
        <v>22</v>
      </c>
      <c r="I175" s="249"/>
      <c r="J175" s="246"/>
      <c r="K175" s="246"/>
      <c r="L175" s="250"/>
      <c r="M175" s="251"/>
      <c r="N175" s="252"/>
      <c r="O175" s="252"/>
      <c r="P175" s="252"/>
      <c r="Q175" s="252"/>
      <c r="R175" s="252"/>
      <c r="S175" s="252"/>
      <c r="T175" s="253"/>
      <c r="AT175" s="254" t="s">
        <v>173</v>
      </c>
      <c r="AU175" s="254" t="s">
        <v>83</v>
      </c>
      <c r="AV175" s="12" t="s">
        <v>24</v>
      </c>
      <c r="AW175" s="12" t="s">
        <v>37</v>
      </c>
      <c r="AX175" s="12" t="s">
        <v>74</v>
      </c>
      <c r="AY175" s="254" t="s">
        <v>163</v>
      </c>
    </row>
    <row r="176" s="12" customFormat="1">
      <c r="B176" s="245"/>
      <c r="C176" s="246"/>
      <c r="D176" s="235" t="s">
        <v>173</v>
      </c>
      <c r="E176" s="247" t="s">
        <v>22</v>
      </c>
      <c r="F176" s="248" t="s">
        <v>576</v>
      </c>
      <c r="G176" s="246"/>
      <c r="H176" s="247" t="s">
        <v>22</v>
      </c>
      <c r="I176" s="249"/>
      <c r="J176" s="246"/>
      <c r="K176" s="246"/>
      <c r="L176" s="250"/>
      <c r="M176" s="251"/>
      <c r="N176" s="252"/>
      <c r="O176" s="252"/>
      <c r="P176" s="252"/>
      <c r="Q176" s="252"/>
      <c r="R176" s="252"/>
      <c r="S176" s="252"/>
      <c r="T176" s="253"/>
      <c r="AT176" s="254" t="s">
        <v>173</v>
      </c>
      <c r="AU176" s="254" t="s">
        <v>83</v>
      </c>
      <c r="AV176" s="12" t="s">
        <v>24</v>
      </c>
      <c r="AW176" s="12" t="s">
        <v>37</v>
      </c>
      <c r="AX176" s="12" t="s">
        <v>74</v>
      </c>
      <c r="AY176" s="254" t="s">
        <v>163</v>
      </c>
    </row>
    <row r="177" s="11" customFormat="1">
      <c r="B177" s="233"/>
      <c r="C177" s="234"/>
      <c r="D177" s="235" t="s">
        <v>173</v>
      </c>
      <c r="E177" s="236" t="s">
        <v>22</v>
      </c>
      <c r="F177" s="237" t="s">
        <v>803</v>
      </c>
      <c r="G177" s="234"/>
      <c r="H177" s="238">
        <v>445</v>
      </c>
      <c r="I177" s="239"/>
      <c r="J177" s="234"/>
      <c r="K177" s="234"/>
      <c r="L177" s="240"/>
      <c r="M177" s="241"/>
      <c r="N177" s="242"/>
      <c r="O177" s="242"/>
      <c r="P177" s="242"/>
      <c r="Q177" s="242"/>
      <c r="R177" s="242"/>
      <c r="S177" s="242"/>
      <c r="T177" s="243"/>
      <c r="AT177" s="244" t="s">
        <v>173</v>
      </c>
      <c r="AU177" s="244" t="s">
        <v>83</v>
      </c>
      <c r="AV177" s="11" t="s">
        <v>83</v>
      </c>
      <c r="AW177" s="11" t="s">
        <v>37</v>
      </c>
      <c r="AX177" s="11" t="s">
        <v>24</v>
      </c>
      <c r="AY177" s="244" t="s">
        <v>163</v>
      </c>
    </row>
    <row r="178" s="1" customFormat="1" ht="16.5" customHeight="1">
      <c r="B178" s="46"/>
      <c r="C178" s="272" t="s">
        <v>356</v>
      </c>
      <c r="D178" s="272" t="s">
        <v>344</v>
      </c>
      <c r="E178" s="273" t="s">
        <v>579</v>
      </c>
      <c r="F178" s="274" t="s">
        <v>580</v>
      </c>
      <c r="G178" s="275" t="s">
        <v>440</v>
      </c>
      <c r="H178" s="276">
        <v>449.44999999999999</v>
      </c>
      <c r="I178" s="277"/>
      <c r="J178" s="278">
        <f>ROUND(I178*H178,2)</f>
        <v>0</v>
      </c>
      <c r="K178" s="274" t="s">
        <v>232</v>
      </c>
      <c r="L178" s="279"/>
      <c r="M178" s="280" t="s">
        <v>22</v>
      </c>
      <c r="N178" s="281" t="s">
        <v>45</v>
      </c>
      <c r="O178" s="47"/>
      <c r="P178" s="230">
        <f>O178*H178</f>
        <v>0</v>
      </c>
      <c r="Q178" s="230">
        <v>0.085000000000000006</v>
      </c>
      <c r="R178" s="230">
        <f>Q178*H178</f>
        <v>38.203250000000004</v>
      </c>
      <c r="S178" s="230">
        <v>0</v>
      </c>
      <c r="T178" s="231">
        <f>S178*H178</f>
        <v>0</v>
      </c>
      <c r="AR178" s="24" t="s">
        <v>204</v>
      </c>
      <c r="AT178" s="24" t="s">
        <v>344</v>
      </c>
      <c r="AU178" s="24" t="s">
        <v>83</v>
      </c>
      <c r="AY178" s="24" t="s">
        <v>163</v>
      </c>
      <c r="BE178" s="232">
        <f>IF(N178="základní",J178,0)</f>
        <v>0</v>
      </c>
      <c r="BF178" s="232">
        <f>IF(N178="snížená",J178,0)</f>
        <v>0</v>
      </c>
      <c r="BG178" s="232">
        <f>IF(N178="zákl. přenesená",J178,0)</f>
        <v>0</v>
      </c>
      <c r="BH178" s="232">
        <f>IF(N178="sníž. přenesená",J178,0)</f>
        <v>0</v>
      </c>
      <c r="BI178" s="232">
        <f>IF(N178="nulová",J178,0)</f>
        <v>0</v>
      </c>
      <c r="BJ178" s="24" t="s">
        <v>24</v>
      </c>
      <c r="BK178" s="232">
        <f>ROUND(I178*H178,2)</f>
        <v>0</v>
      </c>
      <c r="BL178" s="24" t="s">
        <v>183</v>
      </c>
      <c r="BM178" s="24" t="s">
        <v>581</v>
      </c>
    </row>
    <row r="179" s="12" customFormat="1">
      <c r="B179" s="245"/>
      <c r="C179" s="246"/>
      <c r="D179" s="235" t="s">
        <v>173</v>
      </c>
      <c r="E179" s="247" t="s">
        <v>22</v>
      </c>
      <c r="F179" s="248" t="s">
        <v>576</v>
      </c>
      <c r="G179" s="246"/>
      <c r="H179" s="247" t="s">
        <v>22</v>
      </c>
      <c r="I179" s="249"/>
      <c r="J179" s="246"/>
      <c r="K179" s="246"/>
      <c r="L179" s="250"/>
      <c r="M179" s="251"/>
      <c r="N179" s="252"/>
      <c r="O179" s="252"/>
      <c r="P179" s="252"/>
      <c r="Q179" s="252"/>
      <c r="R179" s="252"/>
      <c r="S179" s="252"/>
      <c r="T179" s="253"/>
      <c r="AT179" s="254" t="s">
        <v>173</v>
      </c>
      <c r="AU179" s="254" t="s">
        <v>83</v>
      </c>
      <c r="AV179" s="12" t="s">
        <v>24</v>
      </c>
      <c r="AW179" s="12" t="s">
        <v>37</v>
      </c>
      <c r="AX179" s="12" t="s">
        <v>74</v>
      </c>
      <c r="AY179" s="254" t="s">
        <v>163</v>
      </c>
    </row>
    <row r="180" s="11" customFormat="1">
      <c r="B180" s="233"/>
      <c r="C180" s="234"/>
      <c r="D180" s="235" t="s">
        <v>173</v>
      </c>
      <c r="E180" s="236" t="s">
        <v>22</v>
      </c>
      <c r="F180" s="237" t="s">
        <v>803</v>
      </c>
      <c r="G180" s="234"/>
      <c r="H180" s="238">
        <v>445</v>
      </c>
      <c r="I180" s="239"/>
      <c r="J180" s="234"/>
      <c r="K180" s="234"/>
      <c r="L180" s="240"/>
      <c r="M180" s="241"/>
      <c r="N180" s="242"/>
      <c r="O180" s="242"/>
      <c r="P180" s="242"/>
      <c r="Q180" s="242"/>
      <c r="R180" s="242"/>
      <c r="S180" s="242"/>
      <c r="T180" s="243"/>
      <c r="AT180" s="244" t="s">
        <v>173</v>
      </c>
      <c r="AU180" s="244" t="s">
        <v>83</v>
      </c>
      <c r="AV180" s="11" t="s">
        <v>83</v>
      </c>
      <c r="AW180" s="11" t="s">
        <v>37</v>
      </c>
      <c r="AX180" s="11" t="s">
        <v>74</v>
      </c>
      <c r="AY180" s="244" t="s">
        <v>163</v>
      </c>
    </row>
    <row r="181" s="13" customFormat="1">
      <c r="B181" s="261"/>
      <c r="C181" s="262"/>
      <c r="D181" s="235" t="s">
        <v>173</v>
      </c>
      <c r="E181" s="263" t="s">
        <v>22</v>
      </c>
      <c r="F181" s="264" t="s">
        <v>266</v>
      </c>
      <c r="G181" s="262"/>
      <c r="H181" s="265">
        <v>445</v>
      </c>
      <c r="I181" s="266"/>
      <c r="J181" s="262"/>
      <c r="K181" s="262"/>
      <c r="L181" s="267"/>
      <c r="M181" s="268"/>
      <c r="N181" s="269"/>
      <c r="O181" s="269"/>
      <c r="P181" s="269"/>
      <c r="Q181" s="269"/>
      <c r="R181" s="269"/>
      <c r="S181" s="269"/>
      <c r="T181" s="270"/>
      <c r="AT181" s="271" t="s">
        <v>173</v>
      </c>
      <c r="AU181" s="271" t="s">
        <v>83</v>
      </c>
      <c r="AV181" s="13" t="s">
        <v>183</v>
      </c>
      <c r="AW181" s="13" t="s">
        <v>37</v>
      </c>
      <c r="AX181" s="13" t="s">
        <v>24</v>
      </c>
      <c r="AY181" s="271" t="s">
        <v>163</v>
      </c>
    </row>
    <row r="182" s="11" customFormat="1">
      <c r="B182" s="233"/>
      <c r="C182" s="234"/>
      <c r="D182" s="235" t="s">
        <v>173</v>
      </c>
      <c r="E182" s="234"/>
      <c r="F182" s="237" t="s">
        <v>840</v>
      </c>
      <c r="G182" s="234"/>
      <c r="H182" s="238">
        <v>449.44999999999999</v>
      </c>
      <c r="I182" s="239"/>
      <c r="J182" s="234"/>
      <c r="K182" s="234"/>
      <c r="L182" s="240"/>
      <c r="M182" s="241"/>
      <c r="N182" s="242"/>
      <c r="O182" s="242"/>
      <c r="P182" s="242"/>
      <c r="Q182" s="242"/>
      <c r="R182" s="242"/>
      <c r="S182" s="242"/>
      <c r="T182" s="243"/>
      <c r="AT182" s="244" t="s">
        <v>173</v>
      </c>
      <c r="AU182" s="244" t="s">
        <v>83</v>
      </c>
      <c r="AV182" s="11" t="s">
        <v>83</v>
      </c>
      <c r="AW182" s="11" t="s">
        <v>6</v>
      </c>
      <c r="AX182" s="11" t="s">
        <v>24</v>
      </c>
      <c r="AY182" s="244" t="s">
        <v>163</v>
      </c>
    </row>
    <row r="183" s="1" customFormat="1" ht="25.5" customHeight="1">
      <c r="B183" s="46"/>
      <c r="C183" s="221" t="s">
        <v>366</v>
      </c>
      <c r="D183" s="221" t="s">
        <v>166</v>
      </c>
      <c r="E183" s="222" t="s">
        <v>585</v>
      </c>
      <c r="F183" s="223" t="s">
        <v>586</v>
      </c>
      <c r="G183" s="224" t="s">
        <v>261</v>
      </c>
      <c r="H183" s="225">
        <v>61</v>
      </c>
      <c r="I183" s="226"/>
      <c r="J183" s="227">
        <f>ROUND(I183*H183,2)</f>
        <v>0</v>
      </c>
      <c r="K183" s="223" t="s">
        <v>232</v>
      </c>
      <c r="L183" s="72"/>
      <c r="M183" s="228" t="s">
        <v>22</v>
      </c>
      <c r="N183" s="229" t="s">
        <v>45</v>
      </c>
      <c r="O183" s="47"/>
      <c r="P183" s="230">
        <f>O183*H183</f>
        <v>0</v>
      </c>
      <c r="Q183" s="230">
        <v>0</v>
      </c>
      <c r="R183" s="230">
        <f>Q183*H183</f>
        <v>0</v>
      </c>
      <c r="S183" s="230">
        <v>0</v>
      </c>
      <c r="T183" s="231">
        <f>S183*H183</f>
        <v>0</v>
      </c>
      <c r="AR183" s="24" t="s">
        <v>183</v>
      </c>
      <c r="AT183" s="24" t="s">
        <v>166</v>
      </c>
      <c r="AU183" s="24" t="s">
        <v>83</v>
      </c>
      <c r="AY183" s="24" t="s">
        <v>163</v>
      </c>
      <c r="BE183" s="232">
        <f>IF(N183="základní",J183,0)</f>
        <v>0</v>
      </c>
      <c r="BF183" s="232">
        <f>IF(N183="snížená",J183,0)</f>
        <v>0</v>
      </c>
      <c r="BG183" s="232">
        <f>IF(N183="zákl. přenesená",J183,0)</f>
        <v>0</v>
      </c>
      <c r="BH183" s="232">
        <f>IF(N183="sníž. přenesená",J183,0)</f>
        <v>0</v>
      </c>
      <c r="BI183" s="232">
        <f>IF(N183="nulová",J183,0)</f>
        <v>0</v>
      </c>
      <c r="BJ183" s="24" t="s">
        <v>24</v>
      </c>
      <c r="BK183" s="232">
        <f>ROUND(I183*H183,2)</f>
        <v>0</v>
      </c>
      <c r="BL183" s="24" t="s">
        <v>183</v>
      </c>
      <c r="BM183" s="24" t="s">
        <v>587</v>
      </c>
    </row>
    <row r="184" s="1" customFormat="1">
      <c r="B184" s="46"/>
      <c r="C184" s="74"/>
      <c r="D184" s="235" t="s">
        <v>234</v>
      </c>
      <c r="E184" s="74"/>
      <c r="F184" s="259" t="s">
        <v>588</v>
      </c>
      <c r="G184" s="74"/>
      <c r="H184" s="74"/>
      <c r="I184" s="191"/>
      <c r="J184" s="74"/>
      <c r="K184" s="74"/>
      <c r="L184" s="72"/>
      <c r="M184" s="260"/>
      <c r="N184" s="47"/>
      <c r="O184" s="47"/>
      <c r="P184" s="47"/>
      <c r="Q184" s="47"/>
      <c r="R184" s="47"/>
      <c r="S184" s="47"/>
      <c r="T184" s="95"/>
      <c r="AT184" s="24" t="s">
        <v>234</v>
      </c>
      <c r="AU184" s="24" t="s">
        <v>83</v>
      </c>
    </row>
    <row r="185" s="11" customFormat="1">
      <c r="B185" s="233"/>
      <c r="C185" s="234"/>
      <c r="D185" s="235" t="s">
        <v>173</v>
      </c>
      <c r="E185" s="236" t="s">
        <v>22</v>
      </c>
      <c r="F185" s="237" t="s">
        <v>841</v>
      </c>
      <c r="G185" s="234"/>
      <c r="H185" s="238">
        <v>61</v>
      </c>
      <c r="I185" s="239"/>
      <c r="J185" s="234"/>
      <c r="K185" s="234"/>
      <c r="L185" s="240"/>
      <c r="M185" s="241"/>
      <c r="N185" s="242"/>
      <c r="O185" s="242"/>
      <c r="P185" s="242"/>
      <c r="Q185" s="242"/>
      <c r="R185" s="242"/>
      <c r="S185" s="242"/>
      <c r="T185" s="243"/>
      <c r="AT185" s="244" t="s">
        <v>173</v>
      </c>
      <c r="AU185" s="244" t="s">
        <v>83</v>
      </c>
      <c r="AV185" s="11" t="s">
        <v>83</v>
      </c>
      <c r="AW185" s="11" t="s">
        <v>37</v>
      </c>
      <c r="AX185" s="11" t="s">
        <v>24</v>
      </c>
      <c r="AY185" s="244" t="s">
        <v>163</v>
      </c>
    </row>
    <row r="186" s="1" customFormat="1" ht="38.25" customHeight="1">
      <c r="B186" s="46"/>
      <c r="C186" s="221" t="s">
        <v>371</v>
      </c>
      <c r="D186" s="221" t="s">
        <v>166</v>
      </c>
      <c r="E186" s="222" t="s">
        <v>592</v>
      </c>
      <c r="F186" s="223" t="s">
        <v>593</v>
      </c>
      <c r="G186" s="224" t="s">
        <v>261</v>
      </c>
      <c r="H186" s="225">
        <v>61</v>
      </c>
      <c r="I186" s="226"/>
      <c r="J186" s="227">
        <f>ROUND(I186*H186,2)</f>
        <v>0</v>
      </c>
      <c r="K186" s="223" t="s">
        <v>232</v>
      </c>
      <c r="L186" s="72"/>
      <c r="M186" s="228" t="s">
        <v>22</v>
      </c>
      <c r="N186" s="229" t="s">
        <v>45</v>
      </c>
      <c r="O186" s="47"/>
      <c r="P186" s="230">
        <f>O186*H186</f>
        <v>0</v>
      </c>
      <c r="Q186" s="230">
        <v>0.00022000000000000001</v>
      </c>
      <c r="R186" s="230">
        <f>Q186*H186</f>
        <v>0.01342</v>
      </c>
      <c r="S186" s="230">
        <v>0</v>
      </c>
      <c r="T186" s="231">
        <f>S186*H186</f>
        <v>0</v>
      </c>
      <c r="AR186" s="24" t="s">
        <v>183</v>
      </c>
      <c r="AT186" s="24" t="s">
        <v>166</v>
      </c>
      <c r="AU186" s="24" t="s">
        <v>83</v>
      </c>
      <c r="AY186" s="24" t="s">
        <v>163</v>
      </c>
      <c r="BE186" s="232">
        <f>IF(N186="základní",J186,0)</f>
        <v>0</v>
      </c>
      <c r="BF186" s="232">
        <f>IF(N186="snížená",J186,0)</f>
        <v>0</v>
      </c>
      <c r="BG186" s="232">
        <f>IF(N186="zákl. přenesená",J186,0)</f>
        <v>0</v>
      </c>
      <c r="BH186" s="232">
        <f>IF(N186="sníž. přenesená",J186,0)</f>
        <v>0</v>
      </c>
      <c r="BI186" s="232">
        <f>IF(N186="nulová",J186,0)</f>
        <v>0</v>
      </c>
      <c r="BJ186" s="24" t="s">
        <v>24</v>
      </c>
      <c r="BK186" s="232">
        <f>ROUND(I186*H186,2)</f>
        <v>0</v>
      </c>
      <c r="BL186" s="24" t="s">
        <v>183</v>
      </c>
      <c r="BM186" s="24" t="s">
        <v>594</v>
      </c>
    </row>
    <row r="187" s="1" customFormat="1">
      <c r="B187" s="46"/>
      <c r="C187" s="74"/>
      <c r="D187" s="235" t="s">
        <v>234</v>
      </c>
      <c r="E187" s="74"/>
      <c r="F187" s="259" t="s">
        <v>595</v>
      </c>
      <c r="G187" s="74"/>
      <c r="H187" s="74"/>
      <c r="I187" s="191"/>
      <c r="J187" s="74"/>
      <c r="K187" s="74"/>
      <c r="L187" s="72"/>
      <c r="M187" s="260"/>
      <c r="N187" s="47"/>
      <c r="O187" s="47"/>
      <c r="P187" s="47"/>
      <c r="Q187" s="47"/>
      <c r="R187" s="47"/>
      <c r="S187" s="47"/>
      <c r="T187" s="95"/>
      <c r="AT187" s="24" t="s">
        <v>234</v>
      </c>
      <c r="AU187" s="24" t="s">
        <v>83</v>
      </c>
    </row>
    <row r="188" s="11" customFormat="1">
      <c r="B188" s="233"/>
      <c r="C188" s="234"/>
      <c r="D188" s="235" t="s">
        <v>173</v>
      </c>
      <c r="E188" s="236" t="s">
        <v>22</v>
      </c>
      <c r="F188" s="237" t="s">
        <v>841</v>
      </c>
      <c r="G188" s="234"/>
      <c r="H188" s="238">
        <v>61</v>
      </c>
      <c r="I188" s="239"/>
      <c r="J188" s="234"/>
      <c r="K188" s="234"/>
      <c r="L188" s="240"/>
      <c r="M188" s="241"/>
      <c r="N188" s="242"/>
      <c r="O188" s="242"/>
      <c r="P188" s="242"/>
      <c r="Q188" s="242"/>
      <c r="R188" s="242"/>
      <c r="S188" s="242"/>
      <c r="T188" s="243"/>
      <c r="AT188" s="244" t="s">
        <v>173</v>
      </c>
      <c r="AU188" s="244" t="s">
        <v>83</v>
      </c>
      <c r="AV188" s="11" t="s">
        <v>83</v>
      </c>
      <c r="AW188" s="11" t="s">
        <v>37</v>
      </c>
      <c r="AX188" s="11" t="s">
        <v>24</v>
      </c>
      <c r="AY188" s="244" t="s">
        <v>163</v>
      </c>
    </row>
    <row r="189" s="1" customFormat="1" ht="25.5" customHeight="1">
      <c r="B189" s="46"/>
      <c r="C189" s="221" t="s">
        <v>378</v>
      </c>
      <c r="D189" s="221" t="s">
        <v>166</v>
      </c>
      <c r="E189" s="222" t="s">
        <v>597</v>
      </c>
      <c r="F189" s="223" t="s">
        <v>598</v>
      </c>
      <c r="G189" s="224" t="s">
        <v>261</v>
      </c>
      <c r="H189" s="225">
        <v>61</v>
      </c>
      <c r="I189" s="226"/>
      <c r="J189" s="227">
        <f>ROUND(I189*H189,2)</f>
        <v>0</v>
      </c>
      <c r="K189" s="223" t="s">
        <v>232</v>
      </c>
      <c r="L189" s="72"/>
      <c r="M189" s="228" t="s">
        <v>22</v>
      </c>
      <c r="N189" s="229" t="s">
        <v>45</v>
      </c>
      <c r="O189" s="47"/>
      <c r="P189" s="230">
        <f>O189*H189</f>
        <v>0</v>
      </c>
      <c r="Q189" s="230">
        <v>0</v>
      </c>
      <c r="R189" s="230">
        <f>Q189*H189</f>
        <v>0</v>
      </c>
      <c r="S189" s="230">
        <v>0</v>
      </c>
      <c r="T189" s="231">
        <f>S189*H189</f>
        <v>0</v>
      </c>
      <c r="AR189" s="24" t="s">
        <v>183</v>
      </c>
      <c r="AT189" s="24" t="s">
        <v>166</v>
      </c>
      <c r="AU189" s="24" t="s">
        <v>83</v>
      </c>
      <c r="AY189" s="24" t="s">
        <v>163</v>
      </c>
      <c r="BE189" s="232">
        <f>IF(N189="základní",J189,0)</f>
        <v>0</v>
      </c>
      <c r="BF189" s="232">
        <f>IF(N189="snížená",J189,0)</f>
        <v>0</v>
      </c>
      <c r="BG189" s="232">
        <f>IF(N189="zákl. přenesená",J189,0)</f>
        <v>0</v>
      </c>
      <c r="BH189" s="232">
        <f>IF(N189="sníž. přenesená",J189,0)</f>
        <v>0</v>
      </c>
      <c r="BI189" s="232">
        <f>IF(N189="nulová",J189,0)</f>
        <v>0</v>
      </c>
      <c r="BJ189" s="24" t="s">
        <v>24</v>
      </c>
      <c r="BK189" s="232">
        <f>ROUND(I189*H189,2)</f>
        <v>0</v>
      </c>
      <c r="BL189" s="24" t="s">
        <v>183</v>
      </c>
      <c r="BM189" s="24" t="s">
        <v>599</v>
      </c>
    </row>
    <row r="190" s="1" customFormat="1">
      <c r="B190" s="46"/>
      <c r="C190" s="74"/>
      <c r="D190" s="235" t="s">
        <v>234</v>
      </c>
      <c r="E190" s="74"/>
      <c r="F190" s="259" t="s">
        <v>600</v>
      </c>
      <c r="G190" s="74"/>
      <c r="H190" s="74"/>
      <c r="I190" s="191"/>
      <c r="J190" s="74"/>
      <c r="K190" s="74"/>
      <c r="L190" s="72"/>
      <c r="M190" s="260"/>
      <c r="N190" s="47"/>
      <c r="O190" s="47"/>
      <c r="P190" s="47"/>
      <c r="Q190" s="47"/>
      <c r="R190" s="47"/>
      <c r="S190" s="47"/>
      <c r="T190" s="95"/>
      <c r="AT190" s="24" t="s">
        <v>234</v>
      </c>
      <c r="AU190" s="24" t="s">
        <v>83</v>
      </c>
    </row>
    <row r="191" s="11" customFormat="1">
      <c r="B191" s="233"/>
      <c r="C191" s="234"/>
      <c r="D191" s="235" t="s">
        <v>173</v>
      </c>
      <c r="E191" s="236" t="s">
        <v>22</v>
      </c>
      <c r="F191" s="237" t="s">
        <v>841</v>
      </c>
      <c r="G191" s="234"/>
      <c r="H191" s="238">
        <v>61</v>
      </c>
      <c r="I191" s="239"/>
      <c r="J191" s="234"/>
      <c r="K191" s="234"/>
      <c r="L191" s="240"/>
      <c r="M191" s="241"/>
      <c r="N191" s="242"/>
      <c r="O191" s="242"/>
      <c r="P191" s="242"/>
      <c r="Q191" s="242"/>
      <c r="R191" s="242"/>
      <c r="S191" s="242"/>
      <c r="T191" s="243"/>
      <c r="AT191" s="244" t="s">
        <v>173</v>
      </c>
      <c r="AU191" s="244" t="s">
        <v>83</v>
      </c>
      <c r="AV191" s="11" t="s">
        <v>83</v>
      </c>
      <c r="AW191" s="11" t="s">
        <v>37</v>
      </c>
      <c r="AX191" s="11" t="s">
        <v>24</v>
      </c>
      <c r="AY191" s="244" t="s">
        <v>163</v>
      </c>
    </row>
    <row r="192" s="10" customFormat="1" ht="29.88" customHeight="1">
      <c r="B192" s="205"/>
      <c r="C192" s="206"/>
      <c r="D192" s="207" t="s">
        <v>73</v>
      </c>
      <c r="E192" s="219" t="s">
        <v>612</v>
      </c>
      <c r="F192" s="219" t="s">
        <v>613</v>
      </c>
      <c r="G192" s="206"/>
      <c r="H192" s="206"/>
      <c r="I192" s="209"/>
      <c r="J192" s="220">
        <f>BK192</f>
        <v>0</v>
      </c>
      <c r="K192" s="206"/>
      <c r="L192" s="211"/>
      <c r="M192" s="212"/>
      <c r="N192" s="213"/>
      <c r="O192" s="213"/>
      <c r="P192" s="214">
        <f>SUM(P193:P202)</f>
        <v>0</v>
      </c>
      <c r="Q192" s="213"/>
      <c r="R192" s="214">
        <f>SUM(R193:R202)</f>
        <v>0</v>
      </c>
      <c r="S192" s="213"/>
      <c r="T192" s="215">
        <f>SUM(T193:T202)</f>
        <v>0</v>
      </c>
      <c r="AR192" s="216" t="s">
        <v>24</v>
      </c>
      <c r="AT192" s="217" t="s">
        <v>73</v>
      </c>
      <c r="AU192" s="217" t="s">
        <v>24</v>
      </c>
      <c r="AY192" s="216" t="s">
        <v>163</v>
      </c>
      <c r="BK192" s="218">
        <f>SUM(BK193:BK202)</f>
        <v>0</v>
      </c>
    </row>
    <row r="193" s="1" customFormat="1" ht="25.5" customHeight="1">
      <c r="B193" s="46"/>
      <c r="C193" s="221" t="s">
        <v>383</v>
      </c>
      <c r="D193" s="221" t="s">
        <v>166</v>
      </c>
      <c r="E193" s="222" t="s">
        <v>615</v>
      </c>
      <c r="F193" s="223" t="s">
        <v>616</v>
      </c>
      <c r="G193" s="224" t="s">
        <v>327</v>
      </c>
      <c r="H193" s="225">
        <v>529.55499999999995</v>
      </c>
      <c r="I193" s="226"/>
      <c r="J193" s="227">
        <f>ROUND(I193*H193,2)</f>
        <v>0</v>
      </c>
      <c r="K193" s="223" t="s">
        <v>232</v>
      </c>
      <c r="L193" s="72"/>
      <c r="M193" s="228" t="s">
        <v>22</v>
      </c>
      <c r="N193" s="229" t="s">
        <v>45</v>
      </c>
      <c r="O193" s="47"/>
      <c r="P193" s="230">
        <f>O193*H193</f>
        <v>0</v>
      </c>
      <c r="Q193" s="230">
        <v>0</v>
      </c>
      <c r="R193" s="230">
        <f>Q193*H193</f>
        <v>0</v>
      </c>
      <c r="S193" s="230">
        <v>0</v>
      </c>
      <c r="T193" s="231">
        <f>S193*H193</f>
        <v>0</v>
      </c>
      <c r="AR193" s="24" t="s">
        <v>183</v>
      </c>
      <c r="AT193" s="24" t="s">
        <v>166</v>
      </c>
      <c r="AU193" s="24" t="s">
        <v>83</v>
      </c>
      <c r="AY193" s="24" t="s">
        <v>163</v>
      </c>
      <c r="BE193" s="232">
        <f>IF(N193="základní",J193,0)</f>
        <v>0</v>
      </c>
      <c r="BF193" s="232">
        <f>IF(N193="snížená",J193,0)</f>
        <v>0</v>
      </c>
      <c r="BG193" s="232">
        <f>IF(N193="zákl. přenesená",J193,0)</f>
        <v>0</v>
      </c>
      <c r="BH193" s="232">
        <f>IF(N193="sníž. přenesená",J193,0)</f>
        <v>0</v>
      </c>
      <c r="BI193" s="232">
        <f>IF(N193="nulová",J193,0)</f>
        <v>0</v>
      </c>
      <c r="BJ193" s="24" t="s">
        <v>24</v>
      </c>
      <c r="BK193" s="232">
        <f>ROUND(I193*H193,2)</f>
        <v>0</v>
      </c>
      <c r="BL193" s="24" t="s">
        <v>183</v>
      </c>
      <c r="BM193" s="24" t="s">
        <v>617</v>
      </c>
    </row>
    <row r="194" s="1" customFormat="1">
      <c r="B194" s="46"/>
      <c r="C194" s="74"/>
      <c r="D194" s="235" t="s">
        <v>234</v>
      </c>
      <c r="E194" s="74"/>
      <c r="F194" s="259" t="s">
        <v>618</v>
      </c>
      <c r="G194" s="74"/>
      <c r="H194" s="74"/>
      <c r="I194" s="191"/>
      <c r="J194" s="74"/>
      <c r="K194" s="74"/>
      <c r="L194" s="72"/>
      <c r="M194" s="260"/>
      <c r="N194" s="47"/>
      <c r="O194" s="47"/>
      <c r="P194" s="47"/>
      <c r="Q194" s="47"/>
      <c r="R194" s="47"/>
      <c r="S194" s="47"/>
      <c r="T194" s="95"/>
      <c r="AT194" s="24" t="s">
        <v>234</v>
      </c>
      <c r="AU194" s="24" t="s">
        <v>83</v>
      </c>
    </row>
    <row r="195" s="11" customFormat="1">
      <c r="B195" s="233"/>
      <c r="C195" s="234"/>
      <c r="D195" s="235" t="s">
        <v>173</v>
      </c>
      <c r="E195" s="236" t="s">
        <v>22</v>
      </c>
      <c r="F195" s="237" t="s">
        <v>842</v>
      </c>
      <c r="G195" s="234"/>
      <c r="H195" s="238">
        <v>529.55499999999995</v>
      </c>
      <c r="I195" s="239"/>
      <c r="J195" s="234"/>
      <c r="K195" s="234"/>
      <c r="L195" s="240"/>
      <c r="M195" s="241"/>
      <c r="N195" s="242"/>
      <c r="O195" s="242"/>
      <c r="P195" s="242"/>
      <c r="Q195" s="242"/>
      <c r="R195" s="242"/>
      <c r="S195" s="242"/>
      <c r="T195" s="243"/>
      <c r="AT195" s="244" t="s">
        <v>173</v>
      </c>
      <c r="AU195" s="244" t="s">
        <v>83</v>
      </c>
      <c r="AV195" s="11" t="s">
        <v>83</v>
      </c>
      <c r="AW195" s="11" t="s">
        <v>37</v>
      </c>
      <c r="AX195" s="11" t="s">
        <v>24</v>
      </c>
      <c r="AY195" s="244" t="s">
        <v>163</v>
      </c>
    </row>
    <row r="196" s="1" customFormat="1" ht="25.5" customHeight="1">
      <c r="B196" s="46"/>
      <c r="C196" s="221" t="s">
        <v>388</v>
      </c>
      <c r="D196" s="221" t="s">
        <v>166</v>
      </c>
      <c r="E196" s="222" t="s">
        <v>621</v>
      </c>
      <c r="F196" s="223" t="s">
        <v>622</v>
      </c>
      <c r="G196" s="224" t="s">
        <v>327</v>
      </c>
      <c r="H196" s="225">
        <v>10061.545</v>
      </c>
      <c r="I196" s="226"/>
      <c r="J196" s="227">
        <f>ROUND(I196*H196,2)</f>
        <v>0</v>
      </c>
      <c r="K196" s="223" t="s">
        <v>232</v>
      </c>
      <c r="L196" s="72"/>
      <c r="M196" s="228" t="s">
        <v>22</v>
      </c>
      <c r="N196" s="229" t="s">
        <v>45</v>
      </c>
      <c r="O196" s="47"/>
      <c r="P196" s="230">
        <f>O196*H196</f>
        <v>0</v>
      </c>
      <c r="Q196" s="230">
        <v>0</v>
      </c>
      <c r="R196" s="230">
        <f>Q196*H196</f>
        <v>0</v>
      </c>
      <c r="S196" s="230">
        <v>0</v>
      </c>
      <c r="T196" s="231">
        <f>S196*H196</f>
        <v>0</v>
      </c>
      <c r="AR196" s="24" t="s">
        <v>183</v>
      </c>
      <c r="AT196" s="24" t="s">
        <v>166</v>
      </c>
      <c r="AU196" s="24" t="s">
        <v>83</v>
      </c>
      <c r="AY196" s="24" t="s">
        <v>163</v>
      </c>
      <c r="BE196" s="232">
        <f>IF(N196="základní",J196,0)</f>
        <v>0</v>
      </c>
      <c r="BF196" s="232">
        <f>IF(N196="snížená",J196,0)</f>
        <v>0</v>
      </c>
      <c r="BG196" s="232">
        <f>IF(N196="zákl. přenesená",J196,0)</f>
        <v>0</v>
      </c>
      <c r="BH196" s="232">
        <f>IF(N196="sníž. přenesená",J196,0)</f>
        <v>0</v>
      </c>
      <c r="BI196" s="232">
        <f>IF(N196="nulová",J196,0)</f>
        <v>0</v>
      </c>
      <c r="BJ196" s="24" t="s">
        <v>24</v>
      </c>
      <c r="BK196" s="232">
        <f>ROUND(I196*H196,2)</f>
        <v>0</v>
      </c>
      <c r="BL196" s="24" t="s">
        <v>183</v>
      </c>
      <c r="BM196" s="24" t="s">
        <v>623</v>
      </c>
    </row>
    <row r="197" s="1" customFormat="1">
      <c r="B197" s="46"/>
      <c r="C197" s="74"/>
      <c r="D197" s="235" t="s">
        <v>234</v>
      </c>
      <c r="E197" s="74"/>
      <c r="F197" s="259" t="s">
        <v>618</v>
      </c>
      <c r="G197" s="74"/>
      <c r="H197" s="74"/>
      <c r="I197" s="191"/>
      <c r="J197" s="74"/>
      <c r="K197" s="74"/>
      <c r="L197" s="72"/>
      <c r="M197" s="260"/>
      <c r="N197" s="47"/>
      <c r="O197" s="47"/>
      <c r="P197" s="47"/>
      <c r="Q197" s="47"/>
      <c r="R197" s="47"/>
      <c r="S197" s="47"/>
      <c r="T197" s="95"/>
      <c r="AT197" s="24" t="s">
        <v>234</v>
      </c>
      <c r="AU197" s="24" t="s">
        <v>83</v>
      </c>
    </row>
    <row r="198" s="11" customFormat="1">
      <c r="B198" s="233"/>
      <c r="C198" s="234"/>
      <c r="D198" s="235" t="s">
        <v>173</v>
      </c>
      <c r="E198" s="236" t="s">
        <v>22</v>
      </c>
      <c r="F198" s="237" t="s">
        <v>842</v>
      </c>
      <c r="G198" s="234"/>
      <c r="H198" s="238">
        <v>529.55499999999995</v>
      </c>
      <c r="I198" s="239"/>
      <c r="J198" s="234"/>
      <c r="K198" s="234"/>
      <c r="L198" s="240"/>
      <c r="M198" s="241"/>
      <c r="N198" s="242"/>
      <c r="O198" s="242"/>
      <c r="P198" s="242"/>
      <c r="Q198" s="242"/>
      <c r="R198" s="242"/>
      <c r="S198" s="242"/>
      <c r="T198" s="243"/>
      <c r="AT198" s="244" t="s">
        <v>173</v>
      </c>
      <c r="AU198" s="244" t="s">
        <v>83</v>
      </c>
      <c r="AV198" s="11" t="s">
        <v>83</v>
      </c>
      <c r="AW198" s="11" t="s">
        <v>37</v>
      </c>
      <c r="AX198" s="11" t="s">
        <v>24</v>
      </c>
      <c r="AY198" s="244" t="s">
        <v>163</v>
      </c>
    </row>
    <row r="199" s="11" customFormat="1">
      <c r="B199" s="233"/>
      <c r="C199" s="234"/>
      <c r="D199" s="235" t="s">
        <v>173</v>
      </c>
      <c r="E199" s="234"/>
      <c r="F199" s="237" t="s">
        <v>843</v>
      </c>
      <c r="G199" s="234"/>
      <c r="H199" s="238">
        <v>10061.545</v>
      </c>
      <c r="I199" s="239"/>
      <c r="J199" s="234"/>
      <c r="K199" s="234"/>
      <c r="L199" s="240"/>
      <c r="M199" s="241"/>
      <c r="N199" s="242"/>
      <c r="O199" s="242"/>
      <c r="P199" s="242"/>
      <c r="Q199" s="242"/>
      <c r="R199" s="242"/>
      <c r="S199" s="242"/>
      <c r="T199" s="243"/>
      <c r="AT199" s="244" t="s">
        <v>173</v>
      </c>
      <c r="AU199" s="244" t="s">
        <v>83</v>
      </c>
      <c r="AV199" s="11" t="s">
        <v>83</v>
      </c>
      <c r="AW199" s="11" t="s">
        <v>6</v>
      </c>
      <c r="AX199" s="11" t="s">
        <v>24</v>
      </c>
      <c r="AY199" s="244" t="s">
        <v>163</v>
      </c>
    </row>
    <row r="200" s="1" customFormat="1" ht="16.5" customHeight="1">
      <c r="B200" s="46"/>
      <c r="C200" s="221" t="s">
        <v>394</v>
      </c>
      <c r="D200" s="221" t="s">
        <v>166</v>
      </c>
      <c r="E200" s="222" t="s">
        <v>632</v>
      </c>
      <c r="F200" s="223" t="s">
        <v>633</v>
      </c>
      <c r="G200" s="224" t="s">
        <v>327</v>
      </c>
      <c r="H200" s="225">
        <v>529.55499999999995</v>
      </c>
      <c r="I200" s="226"/>
      <c r="J200" s="227">
        <f>ROUND(I200*H200,2)</f>
        <v>0</v>
      </c>
      <c r="K200" s="223" t="s">
        <v>232</v>
      </c>
      <c r="L200" s="72"/>
      <c r="M200" s="228" t="s">
        <v>22</v>
      </c>
      <c r="N200" s="229" t="s">
        <v>45</v>
      </c>
      <c r="O200" s="47"/>
      <c r="P200" s="230">
        <f>O200*H200</f>
        <v>0</v>
      </c>
      <c r="Q200" s="230">
        <v>0</v>
      </c>
      <c r="R200" s="230">
        <f>Q200*H200</f>
        <v>0</v>
      </c>
      <c r="S200" s="230">
        <v>0</v>
      </c>
      <c r="T200" s="231">
        <f>S200*H200</f>
        <v>0</v>
      </c>
      <c r="AR200" s="24" t="s">
        <v>183</v>
      </c>
      <c r="AT200" s="24" t="s">
        <v>166</v>
      </c>
      <c r="AU200" s="24" t="s">
        <v>83</v>
      </c>
      <c r="AY200" s="24" t="s">
        <v>163</v>
      </c>
      <c r="BE200" s="232">
        <f>IF(N200="základní",J200,0)</f>
        <v>0</v>
      </c>
      <c r="BF200" s="232">
        <f>IF(N200="snížená",J200,0)</f>
        <v>0</v>
      </c>
      <c r="BG200" s="232">
        <f>IF(N200="zákl. přenesená",J200,0)</f>
        <v>0</v>
      </c>
      <c r="BH200" s="232">
        <f>IF(N200="sníž. přenesená",J200,0)</f>
        <v>0</v>
      </c>
      <c r="BI200" s="232">
        <f>IF(N200="nulová",J200,0)</f>
        <v>0</v>
      </c>
      <c r="BJ200" s="24" t="s">
        <v>24</v>
      </c>
      <c r="BK200" s="232">
        <f>ROUND(I200*H200,2)</f>
        <v>0</v>
      </c>
      <c r="BL200" s="24" t="s">
        <v>183</v>
      </c>
      <c r="BM200" s="24" t="s">
        <v>634</v>
      </c>
    </row>
    <row r="201" s="1" customFormat="1">
      <c r="B201" s="46"/>
      <c r="C201" s="74"/>
      <c r="D201" s="235" t="s">
        <v>234</v>
      </c>
      <c r="E201" s="74"/>
      <c r="F201" s="259" t="s">
        <v>629</v>
      </c>
      <c r="G201" s="74"/>
      <c r="H201" s="74"/>
      <c r="I201" s="191"/>
      <c r="J201" s="74"/>
      <c r="K201" s="74"/>
      <c r="L201" s="72"/>
      <c r="M201" s="260"/>
      <c r="N201" s="47"/>
      <c r="O201" s="47"/>
      <c r="P201" s="47"/>
      <c r="Q201" s="47"/>
      <c r="R201" s="47"/>
      <c r="S201" s="47"/>
      <c r="T201" s="95"/>
      <c r="AT201" s="24" t="s">
        <v>234</v>
      </c>
      <c r="AU201" s="24" t="s">
        <v>83</v>
      </c>
    </row>
    <row r="202" s="11" customFormat="1">
      <c r="B202" s="233"/>
      <c r="C202" s="234"/>
      <c r="D202" s="235" t="s">
        <v>173</v>
      </c>
      <c r="E202" s="236" t="s">
        <v>22</v>
      </c>
      <c r="F202" s="237" t="s">
        <v>842</v>
      </c>
      <c r="G202" s="234"/>
      <c r="H202" s="238">
        <v>529.55499999999995</v>
      </c>
      <c r="I202" s="239"/>
      <c r="J202" s="234"/>
      <c r="K202" s="234"/>
      <c r="L202" s="240"/>
      <c r="M202" s="241"/>
      <c r="N202" s="242"/>
      <c r="O202" s="242"/>
      <c r="P202" s="242"/>
      <c r="Q202" s="242"/>
      <c r="R202" s="242"/>
      <c r="S202" s="242"/>
      <c r="T202" s="243"/>
      <c r="AT202" s="244" t="s">
        <v>173</v>
      </c>
      <c r="AU202" s="244" t="s">
        <v>83</v>
      </c>
      <c r="AV202" s="11" t="s">
        <v>83</v>
      </c>
      <c r="AW202" s="11" t="s">
        <v>37</v>
      </c>
      <c r="AX202" s="11" t="s">
        <v>24</v>
      </c>
      <c r="AY202" s="244" t="s">
        <v>163</v>
      </c>
    </row>
    <row r="203" s="10" customFormat="1" ht="29.88" customHeight="1">
      <c r="B203" s="205"/>
      <c r="C203" s="206"/>
      <c r="D203" s="207" t="s">
        <v>73</v>
      </c>
      <c r="E203" s="219" t="s">
        <v>636</v>
      </c>
      <c r="F203" s="219" t="s">
        <v>637</v>
      </c>
      <c r="G203" s="206"/>
      <c r="H203" s="206"/>
      <c r="I203" s="209"/>
      <c r="J203" s="220">
        <f>BK203</f>
        <v>0</v>
      </c>
      <c r="K203" s="206"/>
      <c r="L203" s="211"/>
      <c r="M203" s="212"/>
      <c r="N203" s="213"/>
      <c r="O203" s="213"/>
      <c r="P203" s="214">
        <f>SUM(P204:P205)</f>
        <v>0</v>
      </c>
      <c r="Q203" s="213"/>
      <c r="R203" s="214">
        <f>SUM(R204:R205)</f>
        <v>0</v>
      </c>
      <c r="S203" s="213"/>
      <c r="T203" s="215">
        <f>SUM(T204:T205)</f>
        <v>0</v>
      </c>
      <c r="AR203" s="216" t="s">
        <v>24</v>
      </c>
      <c r="AT203" s="217" t="s">
        <v>73</v>
      </c>
      <c r="AU203" s="217" t="s">
        <v>24</v>
      </c>
      <c r="AY203" s="216" t="s">
        <v>163</v>
      </c>
      <c r="BK203" s="218">
        <f>SUM(BK204:BK205)</f>
        <v>0</v>
      </c>
    </row>
    <row r="204" s="1" customFormat="1" ht="25.5" customHeight="1">
      <c r="B204" s="46"/>
      <c r="C204" s="221" t="s">
        <v>399</v>
      </c>
      <c r="D204" s="221" t="s">
        <v>166</v>
      </c>
      <c r="E204" s="222" t="s">
        <v>639</v>
      </c>
      <c r="F204" s="223" t="s">
        <v>640</v>
      </c>
      <c r="G204" s="224" t="s">
        <v>327</v>
      </c>
      <c r="H204" s="225">
        <v>130.84200000000001</v>
      </c>
      <c r="I204" s="226"/>
      <c r="J204" s="227">
        <f>ROUND(I204*H204,2)</f>
        <v>0</v>
      </c>
      <c r="K204" s="223" t="s">
        <v>232</v>
      </c>
      <c r="L204" s="72"/>
      <c r="M204" s="228" t="s">
        <v>22</v>
      </c>
      <c r="N204" s="229" t="s">
        <v>45</v>
      </c>
      <c r="O204" s="47"/>
      <c r="P204" s="230">
        <f>O204*H204</f>
        <v>0</v>
      </c>
      <c r="Q204" s="230">
        <v>0</v>
      </c>
      <c r="R204" s="230">
        <f>Q204*H204</f>
        <v>0</v>
      </c>
      <c r="S204" s="230">
        <v>0</v>
      </c>
      <c r="T204" s="231">
        <f>S204*H204</f>
        <v>0</v>
      </c>
      <c r="AR204" s="24" t="s">
        <v>183</v>
      </c>
      <c r="AT204" s="24" t="s">
        <v>166</v>
      </c>
      <c r="AU204" s="24" t="s">
        <v>83</v>
      </c>
      <c r="AY204" s="24" t="s">
        <v>163</v>
      </c>
      <c r="BE204" s="232">
        <f>IF(N204="základní",J204,0)</f>
        <v>0</v>
      </c>
      <c r="BF204" s="232">
        <f>IF(N204="snížená",J204,0)</f>
        <v>0</v>
      </c>
      <c r="BG204" s="232">
        <f>IF(N204="zákl. přenesená",J204,0)</f>
        <v>0</v>
      </c>
      <c r="BH204" s="232">
        <f>IF(N204="sníž. přenesená",J204,0)</f>
        <v>0</v>
      </c>
      <c r="BI204" s="232">
        <f>IF(N204="nulová",J204,0)</f>
        <v>0</v>
      </c>
      <c r="BJ204" s="24" t="s">
        <v>24</v>
      </c>
      <c r="BK204" s="232">
        <f>ROUND(I204*H204,2)</f>
        <v>0</v>
      </c>
      <c r="BL204" s="24" t="s">
        <v>183</v>
      </c>
      <c r="BM204" s="24" t="s">
        <v>641</v>
      </c>
    </row>
    <row r="205" s="1" customFormat="1">
      <c r="B205" s="46"/>
      <c r="C205" s="74"/>
      <c r="D205" s="235" t="s">
        <v>234</v>
      </c>
      <c r="E205" s="74"/>
      <c r="F205" s="259" t="s">
        <v>642</v>
      </c>
      <c r="G205" s="74"/>
      <c r="H205" s="74"/>
      <c r="I205" s="191"/>
      <c r="J205" s="74"/>
      <c r="K205" s="74"/>
      <c r="L205" s="72"/>
      <c r="M205" s="282"/>
      <c r="N205" s="256"/>
      <c r="O205" s="256"/>
      <c r="P205" s="256"/>
      <c r="Q205" s="256"/>
      <c r="R205" s="256"/>
      <c r="S205" s="256"/>
      <c r="T205" s="283"/>
      <c r="AT205" s="24" t="s">
        <v>234</v>
      </c>
      <c r="AU205" s="24" t="s">
        <v>83</v>
      </c>
    </row>
    <row r="206" s="1" customFormat="1" ht="6.96" customHeight="1">
      <c r="B206" s="67"/>
      <c r="C206" s="68"/>
      <c r="D206" s="68"/>
      <c r="E206" s="68"/>
      <c r="F206" s="68"/>
      <c r="G206" s="68"/>
      <c r="H206" s="68"/>
      <c r="I206" s="166"/>
      <c r="J206" s="68"/>
      <c r="K206" s="68"/>
      <c r="L206" s="72"/>
    </row>
  </sheetData>
  <sheetProtection sheet="1" autoFilter="0" formatColumns="0" formatRows="0" objects="1" scenarios="1" spinCount="100000" saltValue="2zVZXBiIVUpvf1aMWWrMEfw7BGqh6UinftTR7HWu6N6XY9diyGdZY26Xkbm5k7TIDfU2M3bVNMch25nvZJEJKQ==" hashValue="kjWhzRgfQG7HX/y4RlckS/iI3X4lMI7mU3fM5FxbMccnp3//QpETAl/SAvkyxN2Qked6UTXah3IS/9boG4eTuw==" algorithmName="SHA-512" password="CC35"/>
  <autoFilter ref="C81:K205"/>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94</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844</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42.75" customHeight="1">
      <c r="B24" s="148"/>
      <c r="C24" s="149"/>
      <c r="D24" s="149"/>
      <c r="E24" s="44" t="s">
        <v>218</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ROUND(J86,2)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ROUND(SUM(BE86:BE456), 2)</f>
        <v>0</v>
      </c>
      <c r="G30" s="47"/>
      <c r="H30" s="47"/>
      <c r="I30" s="158">
        <v>0.20999999999999999</v>
      </c>
      <c r="J30" s="157">
        <f>ROUND(ROUND((SUM(BE86:BE456)), 2)*I30, 2)</f>
        <v>0</v>
      </c>
      <c r="K30" s="51"/>
    </row>
    <row r="31" s="1" customFormat="1" ht="14.4" customHeight="1">
      <c r="B31" s="46"/>
      <c r="C31" s="47"/>
      <c r="D31" s="47"/>
      <c r="E31" s="55" t="s">
        <v>46</v>
      </c>
      <c r="F31" s="157">
        <f>ROUND(SUM(BF86:BF456), 2)</f>
        <v>0</v>
      </c>
      <c r="G31" s="47"/>
      <c r="H31" s="47"/>
      <c r="I31" s="158">
        <v>0.14999999999999999</v>
      </c>
      <c r="J31" s="157">
        <f>ROUND(ROUND((SUM(BF86:BF456)), 2)*I31, 2)</f>
        <v>0</v>
      </c>
      <c r="K31" s="51"/>
    </row>
    <row r="32" hidden="1" s="1" customFormat="1" ht="14.4" customHeight="1">
      <c r="B32" s="46"/>
      <c r="C32" s="47"/>
      <c r="D32" s="47"/>
      <c r="E32" s="55" t="s">
        <v>47</v>
      </c>
      <c r="F32" s="157">
        <f>ROUND(SUM(BG86:BG456), 2)</f>
        <v>0</v>
      </c>
      <c r="G32" s="47"/>
      <c r="H32" s="47"/>
      <c r="I32" s="158">
        <v>0.20999999999999999</v>
      </c>
      <c r="J32" s="157">
        <v>0</v>
      </c>
      <c r="K32" s="51"/>
    </row>
    <row r="33" hidden="1" s="1" customFormat="1" ht="14.4" customHeight="1">
      <c r="B33" s="46"/>
      <c r="C33" s="47"/>
      <c r="D33" s="47"/>
      <c r="E33" s="55" t="s">
        <v>48</v>
      </c>
      <c r="F33" s="157">
        <f>ROUND(SUM(BH86:BH456), 2)</f>
        <v>0</v>
      </c>
      <c r="G33" s="47"/>
      <c r="H33" s="47"/>
      <c r="I33" s="158">
        <v>0.14999999999999999</v>
      </c>
      <c r="J33" s="157">
        <v>0</v>
      </c>
      <c r="K33" s="51"/>
    </row>
    <row r="34" hidden="1" s="1" customFormat="1" ht="14.4" customHeight="1">
      <c r="B34" s="46"/>
      <c r="C34" s="47"/>
      <c r="D34" s="47"/>
      <c r="E34" s="55" t="s">
        <v>49</v>
      </c>
      <c r="F34" s="157">
        <f>ROUND(SUM(BI86:BI456),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102.1 - Rekonstrukce silnice II/118 - část 2</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J86</f>
        <v>0</v>
      </c>
      <c r="K56" s="51"/>
      <c r="AU56" s="24" t="s">
        <v>140</v>
      </c>
    </row>
    <row r="57" s="7" customFormat="1" ht="24.96" customHeight="1">
      <c r="B57" s="177"/>
      <c r="C57" s="178"/>
      <c r="D57" s="179" t="s">
        <v>219</v>
      </c>
      <c r="E57" s="180"/>
      <c r="F57" s="180"/>
      <c r="G57" s="180"/>
      <c r="H57" s="180"/>
      <c r="I57" s="181"/>
      <c r="J57" s="182">
        <f>J87</f>
        <v>0</v>
      </c>
      <c r="K57" s="183"/>
    </row>
    <row r="58" s="8" customFormat="1" ht="19.92" customHeight="1">
      <c r="B58" s="184"/>
      <c r="C58" s="185"/>
      <c r="D58" s="186" t="s">
        <v>220</v>
      </c>
      <c r="E58" s="187"/>
      <c r="F58" s="187"/>
      <c r="G58" s="187"/>
      <c r="H58" s="187"/>
      <c r="I58" s="188"/>
      <c r="J58" s="189">
        <f>J88</f>
        <v>0</v>
      </c>
      <c r="K58" s="190"/>
    </row>
    <row r="59" s="8" customFormat="1" ht="19.92" customHeight="1">
      <c r="B59" s="184"/>
      <c r="C59" s="185"/>
      <c r="D59" s="186" t="s">
        <v>845</v>
      </c>
      <c r="E59" s="187"/>
      <c r="F59" s="187"/>
      <c r="G59" s="187"/>
      <c r="H59" s="187"/>
      <c r="I59" s="188"/>
      <c r="J59" s="189">
        <f>J189</f>
        <v>0</v>
      </c>
      <c r="K59" s="190"/>
    </row>
    <row r="60" s="8" customFormat="1" ht="19.92" customHeight="1">
      <c r="B60" s="184"/>
      <c r="C60" s="185"/>
      <c r="D60" s="186" t="s">
        <v>846</v>
      </c>
      <c r="E60" s="187"/>
      <c r="F60" s="187"/>
      <c r="G60" s="187"/>
      <c r="H60" s="187"/>
      <c r="I60" s="188"/>
      <c r="J60" s="189">
        <f>J203</f>
        <v>0</v>
      </c>
      <c r="K60" s="190"/>
    </row>
    <row r="61" s="8" customFormat="1" ht="19.92" customHeight="1">
      <c r="B61" s="184"/>
      <c r="C61" s="185"/>
      <c r="D61" s="186" t="s">
        <v>847</v>
      </c>
      <c r="E61" s="187"/>
      <c r="F61" s="187"/>
      <c r="G61" s="187"/>
      <c r="H61" s="187"/>
      <c r="I61" s="188"/>
      <c r="J61" s="189">
        <f>J208</f>
        <v>0</v>
      </c>
      <c r="K61" s="190"/>
    </row>
    <row r="62" s="8" customFormat="1" ht="19.92" customHeight="1">
      <c r="B62" s="184"/>
      <c r="C62" s="185"/>
      <c r="D62" s="186" t="s">
        <v>221</v>
      </c>
      <c r="E62" s="187"/>
      <c r="F62" s="187"/>
      <c r="G62" s="187"/>
      <c r="H62" s="187"/>
      <c r="I62" s="188"/>
      <c r="J62" s="189">
        <f>J212</f>
        <v>0</v>
      </c>
      <c r="K62" s="190"/>
    </row>
    <row r="63" s="8" customFormat="1" ht="19.92" customHeight="1">
      <c r="B63" s="184"/>
      <c r="C63" s="185"/>
      <c r="D63" s="186" t="s">
        <v>222</v>
      </c>
      <c r="E63" s="187"/>
      <c r="F63" s="187"/>
      <c r="G63" s="187"/>
      <c r="H63" s="187"/>
      <c r="I63" s="188"/>
      <c r="J63" s="189">
        <f>J278</f>
        <v>0</v>
      </c>
      <c r="K63" s="190"/>
    </row>
    <row r="64" s="8" customFormat="1" ht="19.92" customHeight="1">
      <c r="B64" s="184"/>
      <c r="C64" s="185"/>
      <c r="D64" s="186" t="s">
        <v>223</v>
      </c>
      <c r="E64" s="187"/>
      <c r="F64" s="187"/>
      <c r="G64" s="187"/>
      <c r="H64" s="187"/>
      <c r="I64" s="188"/>
      <c r="J64" s="189">
        <f>J285</f>
        <v>0</v>
      </c>
      <c r="K64" s="190"/>
    </row>
    <row r="65" s="8" customFormat="1" ht="19.92" customHeight="1">
      <c r="B65" s="184"/>
      <c r="C65" s="185"/>
      <c r="D65" s="186" t="s">
        <v>224</v>
      </c>
      <c r="E65" s="187"/>
      <c r="F65" s="187"/>
      <c r="G65" s="187"/>
      <c r="H65" s="187"/>
      <c r="I65" s="188"/>
      <c r="J65" s="189">
        <f>J440</f>
        <v>0</v>
      </c>
      <c r="K65" s="190"/>
    </row>
    <row r="66" s="8" customFormat="1" ht="19.92" customHeight="1">
      <c r="B66" s="184"/>
      <c r="C66" s="185"/>
      <c r="D66" s="186" t="s">
        <v>225</v>
      </c>
      <c r="E66" s="187"/>
      <c r="F66" s="187"/>
      <c r="G66" s="187"/>
      <c r="H66" s="187"/>
      <c r="I66" s="188"/>
      <c r="J66" s="189">
        <f>J454</f>
        <v>0</v>
      </c>
      <c r="K66" s="190"/>
    </row>
    <row r="67" s="1" customFormat="1" ht="21.84" customHeight="1">
      <c r="B67" s="46"/>
      <c r="C67" s="47"/>
      <c r="D67" s="47"/>
      <c r="E67" s="47"/>
      <c r="F67" s="47"/>
      <c r="G67" s="47"/>
      <c r="H67" s="47"/>
      <c r="I67" s="144"/>
      <c r="J67" s="47"/>
      <c r="K67" s="51"/>
    </row>
    <row r="68" s="1" customFormat="1" ht="6.96" customHeight="1">
      <c r="B68" s="67"/>
      <c r="C68" s="68"/>
      <c r="D68" s="68"/>
      <c r="E68" s="68"/>
      <c r="F68" s="68"/>
      <c r="G68" s="68"/>
      <c r="H68" s="68"/>
      <c r="I68" s="166"/>
      <c r="J68" s="68"/>
      <c r="K68" s="69"/>
    </row>
    <row r="72" s="1" customFormat="1" ht="6.96" customHeight="1">
      <c r="B72" s="70"/>
      <c r="C72" s="71"/>
      <c r="D72" s="71"/>
      <c r="E72" s="71"/>
      <c r="F72" s="71"/>
      <c r="G72" s="71"/>
      <c r="H72" s="71"/>
      <c r="I72" s="169"/>
      <c r="J72" s="71"/>
      <c r="K72" s="71"/>
      <c r="L72" s="72"/>
    </row>
    <row r="73" s="1" customFormat="1" ht="36.96" customHeight="1">
      <c r="B73" s="46"/>
      <c r="C73" s="73" t="s">
        <v>146</v>
      </c>
      <c r="D73" s="74"/>
      <c r="E73" s="74"/>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4.4" customHeight="1">
      <c r="B75" s="46"/>
      <c r="C75" s="76" t="s">
        <v>18</v>
      </c>
      <c r="D75" s="74"/>
      <c r="E75" s="74"/>
      <c r="F75" s="74"/>
      <c r="G75" s="74"/>
      <c r="H75" s="74"/>
      <c r="I75" s="191"/>
      <c r="J75" s="74"/>
      <c r="K75" s="74"/>
      <c r="L75" s="72"/>
    </row>
    <row r="76" s="1" customFormat="1" ht="16.5" customHeight="1">
      <c r="B76" s="46"/>
      <c r="C76" s="74"/>
      <c r="D76" s="74"/>
      <c r="E76" s="192" t="str">
        <f>E7</f>
        <v>II/118 Kladno - Středočeský kraj</v>
      </c>
      <c r="F76" s="76"/>
      <c r="G76" s="76"/>
      <c r="H76" s="76"/>
      <c r="I76" s="191"/>
      <c r="J76" s="74"/>
      <c r="K76" s="74"/>
      <c r="L76" s="72"/>
    </row>
    <row r="77" s="1" customFormat="1" ht="14.4" customHeight="1">
      <c r="B77" s="46"/>
      <c r="C77" s="76" t="s">
        <v>134</v>
      </c>
      <c r="D77" s="74"/>
      <c r="E77" s="74"/>
      <c r="F77" s="74"/>
      <c r="G77" s="74"/>
      <c r="H77" s="74"/>
      <c r="I77" s="191"/>
      <c r="J77" s="74"/>
      <c r="K77" s="74"/>
      <c r="L77" s="72"/>
    </row>
    <row r="78" s="1" customFormat="1" ht="17.25" customHeight="1">
      <c r="B78" s="46"/>
      <c r="C78" s="74"/>
      <c r="D78" s="74"/>
      <c r="E78" s="82" t="str">
        <f>E9</f>
        <v>SO 102.1 - Rekonstrukce silnice II/118 - část 2</v>
      </c>
      <c r="F78" s="74"/>
      <c r="G78" s="74"/>
      <c r="H78" s="74"/>
      <c r="I78" s="191"/>
      <c r="J78" s="74"/>
      <c r="K78" s="74"/>
      <c r="L78" s="72"/>
    </row>
    <row r="79" s="1" customFormat="1" ht="6.96" customHeight="1">
      <c r="B79" s="46"/>
      <c r="C79" s="74"/>
      <c r="D79" s="74"/>
      <c r="E79" s="74"/>
      <c r="F79" s="74"/>
      <c r="G79" s="74"/>
      <c r="H79" s="74"/>
      <c r="I79" s="191"/>
      <c r="J79" s="74"/>
      <c r="K79" s="74"/>
      <c r="L79" s="72"/>
    </row>
    <row r="80" s="1" customFormat="1" ht="18" customHeight="1">
      <c r="B80" s="46"/>
      <c r="C80" s="76" t="s">
        <v>25</v>
      </c>
      <c r="D80" s="74"/>
      <c r="E80" s="74"/>
      <c r="F80" s="193" t="str">
        <f>F12</f>
        <v xml:space="preserve"> </v>
      </c>
      <c r="G80" s="74"/>
      <c r="H80" s="74"/>
      <c r="I80" s="194" t="s">
        <v>27</v>
      </c>
      <c r="J80" s="85" t="str">
        <f>IF(J12="","",J12)</f>
        <v>05.09.2016</v>
      </c>
      <c r="K80" s="74"/>
      <c r="L80" s="72"/>
    </row>
    <row r="81" s="1" customFormat="1" ht="6.96" customHeight="1">
      <c r="B81" s="46"/>
      <c r="C81" s="74"/>
      <c r="D81" s="74"/>
      <c r="E81" s="74"/>
      <c r="F81" s="74"/>
      <c r="G81" s="74"/>
      <c r="H81" s="74"/>
      <c r="I81" s="191"/>
      <c r="J81" s="74"/>
      <c r="K81" s="74"/>
      <c r="L81" s="72"/>
    </row>
    <row r="82" s="1" customFormat="1">
      <c r="B82" s="46"/>
      <c r="C82" s="76" t="s">
        <v>31</v>
      </c>
      <c r="D82" s="74"/>
      <c r="E82" s="74"/>
      <c r="F82" s="193" t="str">
        <f>E15</f>
        <v xml:space="preserve"> </v>
      </c>
      <c r="G82" s="74"/>
      <c r="H82" s="74"/>
      <c r="I82" s="194" t="s">
        <v>36</v>
      </c>
      <c r="J82" s="193" t="str">
        <f>E21</f>
        <v xml:space="preserve"> </v>
      </c>
      <c r="K82" s="74"/>
      <c r="L82" s="72"/>
    </row>
    <row r="83" s="1" customFormat="1" ht="14.4" customHeight="1">
      <c r="B83" s="46"/>
      <c r="C83" s="76" t="s">
        <v>34</v>
      </c>
      <c r="D83" s="74"/>
      <c r="E83" s="74"/>
      <c r="F83" s="193" t="str">
        <f>IF(E18="","",E18)</f>
        <v/>
      </c>
      <c r="G83" s="74"/>
      <c r="H83" s="74"/>
      <c r="I83" s="191"/>
      <c r="J83" s="74"/>
      <c r="K83" s="74"/>
      <c r="L83" s="72"/>
    </row>
    <row r="84" s="1" customFormat="1" ht="10.32" customHeight="1">
      <c r="B84" s="46"/>
      <c r="C84" s="74"/>
      <c r="D84" s="74"/>
      <c r="E84" s="74"/>
      <c r="F84" s="74"/>
      <c r="G84" s="74"/>
      <c r="H84" s="74"/>
      <c r="I84" s="191"/>
      <c r="J84" s="74"/>
      <c r="K84" s="74"/>
      <c r="L84" s="72"/>
    </row>
    <row r="85" s="9" customFormat="1" ht="29.28" customHeight="1">
      <c r="B85" s="195"/>
      <c r="C85" s="196" t="s">
        <v>147</v>
      </c>
      <c r="D85" s="197" t="s">
        <v>59</v>
      </c>
      <c r="E85" s="197" t="s">
        <v>55</v>
      </c>
      <c r="F85" s="197" t="s">
        <v>148</v>
      </c>
      <c r="G85" s="197" t="s">
        <v>149</v>
      </c>
      <c r="H85" s="197" t="s">
        <v>150</v>
      </c>
      <c r="I85" s="198" t="s">
        <v>151</v>
      </c>
      <c r="J85" s="197" t="s">
        <v>138</v>
      </c>
      <c r="K85" s="199" t="s">
        <v>152</v>
      </c>
      <c r="L85" s="200"/>
      <c r="M85" s="102" t="s">
        <v>153</v>
      </c>
      <c r="N85" s="103" t="s">
        <v>44</v>
      </c>
      <c r="O85" s="103" t="s">
        <v>154</v>
      </c>
      <c r="P85" s="103" t="s">
        <v>155</v>
      </c>
      <c r="Q85" s="103" t="s">
        <v>156</v>
      </c>
      <c r="R85" s="103" t="s">
        <v>157</v>
      </c>
      <c r="S85" s="103" t="s">
        <v>158</v>
      </c>
      <c r="T85" s="104" t="s">
        <v>159</v>
      </c>
    </row>
    <row r="86" s="1" customFormat="1" ht="29.28" customHeight="1">
      <c r="B86" s="46"/>
      <c r="C86" s="108" t="s">
        <v>139</v>
      </c>
      <c r="D86" s="74"/>
      <c r="E86" s="74"/>
      <c r="F86" s="74"/>
      <c r="G86" s="74"/>
      <c r="H86" s="74"/>
      <c r="I86" s="191"/>
      <c r="J86" s="201">
        <f>BK86</f>
        <v>0</v>
      </c>
      <c r="K86" s="74"/>
      <c r="L86" s="72"/>
      <c r="M86" s="105"/>
      <c r="N86" s="106"/>
      <c r="O86" s="106"/>
      <c r="P86" s="202">
        <f>P87</f>
        <v>0</v>
      </c>
      <c r="Q86" s="106"/>
      <c r="R86" s="202">
        <f>R87</f>
        <v>1796.5854949000002</v>
      </c>
      <c r="S86" s="106"/>
      <c r="T86" s="203">
        <f>T87</f>
        <v>17465.677</v>
      </c>
      <c r="AT86" s="24" t="s">
        <v>73</v>
      </c>
      <c r="AU86" s="24" t="s">
        <v>140</v>
      </c>
      <c r="BK86" s="204">
        <f>BK87</f>
        <v>0</v>
      </c>
    </row>
    <row r="87" s="10" customFormat="1" ht="37.44" customHeight="1">
      <c r="B87" s="205"/>
      <c r="C87" s="206"/>
      <c r="D87" s="207" t="s">
        <v>73</v>
      </c>
      <c r="E87" s="208" t="s">
        <v>226</v>
      </c>
      <c r="F87" s="208" t="s">
        <v>227</v>
      </c>
      <c r="G87" s="206"/>
      <c r="H87" s="206"/>
      <c r="I87" s="209"/>
      <c r="J87" s="210">
        <f>BK87</f>
        <v>0</v>
      </c>
      <c r="K87" s="206"/>
      <c r="L87" s="211"/>
      <c r="M87" s="212"/>
      <c r="N87" s="213"/>
      <c r="O87" s="213"/>
      <c r="P87" s="214">
        <f>P88+P189+P203+P208+P212+P278+P285+P440+P454</f>
        <v>0</v>
      </c>
      <c r="Q87" s="213"/>
      <c r="R87" s="214">
        <f>R88+R189+R203+R208+R212+R278+R285+R440+R454</f>
        <v>1796.5854949000002</v>
      </c>
      <c r="S87" s="213"/>
      <c r="T87" s="215">
        <f>T88+T189+T203+T208+T212+T278+T285+T440+T454</f>
        <v>17465.677</v>
      </c>
      <c r="AR87" s="216" t="s">
        <v>24</v>
      </c>
      <c r="AT87" s="217" t="s">
        <v>73</v>
      </c>
      <c r="AU87" s="217" t="s">
        <v>74</v>
      </c>
      <c r="AY87" s="216" t="s">
        <v>163</v>
      </c>
      <c r="BK87" s="218">
        <f>BK88+BK189+BK203+BK208+BK212+BK278+BK285+BK440+BK454</f>
        <v>0</v>
      </c>
    </row>
    <row r="88" s="10" customFormat="1" ht="19.92" customHeight="1">
      <c r="B88" s="205"/>
      <c r="C88" s="206"/>
      <c r="D88" s="207" t="s">
        <v>73</v>
      </c>
      <c r="E88" s="219" t="s">
        <v>24</v>
      </c>
      <c r="F88" s="219" t="s">
        <v>228</v>
      </c>
      <c r="G88" s="206"/>
      <c r="H88" s="206"/>
      <c r="I88" s="209"/>
      <c r="J88" s="220">
        <f>BK88</f>
        <v>0</v>
      </c>
      <c r="K88" s="206"/>
      <c r="L88" s="211"/>
      <c r="M88" s="212"/>
      <c r="N88" s="213"/>
      <c r="O88" s="213"/>
      <c r="P88" s="214">
        <f>SUM(P89:P188)</f>
        <v>0</v>
      </c>
      <c r="Q88" s="213"/>
      <c r="R88" s="214">
        <f>SUM(R89:R188)</f>
        <v>2.6968199999999998</v>
      </c>
      <c r="S88" s="213"/>
      <c r="T88" s="215">
        <f>SUM(T89:T188)</f>
        <v>17459.280999999999</v>
      </c>
      <c r="AR88" s="216" t="s">
        <v>24</v>
      </c>
      <c r="AT88" s="217" t="s">
        <v>73</v>
      </c>
      <c r="AU88" s="217" t="s">
        <v>24</v>
      </c>
      <c r="AY88" s="216" t="s">
        <v>163</v>
      </c>
      <c r="BK88" s="218">
        <f>SUM(BK89:BK188)</f>
        <v>0</v>
      </c>
    </row>
    <row r="89" s="1" customFormat="1" ht="51" customHeight="1">
      <c r="B89" s="46"/>
      <c r="C89" s="221" t="s">
        <v>24</v>
      </c>
      <c r="D89" s="221" t="s">
        <v>166</v>
      </c>
      <c r="E89" s="222" t="s">
        <v>229</v>
      </c>
      <c r="F89" s="223" t="s">
        <v>230</v>
      </c>
      <c r="G89" s="224" t="s">
        <v>231</v>
      </c>
      <c r="H89" s="225">
        <v>11809</v>
      </c>
      <c r="I89" s="226"/>
      <c r="J89" s="227">
        <f>ROUND(I89*H89,2)</f>
        <v>0</v>
      </c>
      <c r="K89" s="223" t="s">
        <v>232</v>
      </c>
      <c r="L89" s="72"/>
      <c r="M89" s="228" t="s">
        <v>22</v>
      </c>
      <c r="N89" s="229" t="s">
        <v>45</v>
      </c>
      <c r="O89" s="47"/>
      <c r="P89" s="230">
        <f>O89*H89</f>
        <v>0</v>
      </c>
      <c r="Q89" s="230">
        <v>0</v>
      </c>
      <c r="R89" s="230">
        <f>Q89*H89</f>
        <v>0</v>
      </c>
      <c r="S89" s="230">
        <v>0.38800000000000001</v>
      </c>
      <c r="T89" s="231">
        <f>S89*H89</f>
        <v>4581.8919999999998</v>
      </c>
      <c r="AR89" s="24" t="s">
        <v>183</v>
      </c>
      <c r="AT89" s="24" t="s">
        <v>166</v>
      </c>
      <c r="AU89" s="24" t="s">
        <v>83</v>
      </c>
      <c r="AY89" s="24" t="s">
        <v>163</v>
      </c>
      <c r="BE89" s="232">
        <f>IF(N89="základní",J89,0)</f>
        <v>0</v>
      </c>
      <c r="BF89" s="232">
        <f>IF(N89="snížená",J89,0)</f>
        <v>0</v>
      </c>
      <c r="BG89" s="232">
        <f>IF(N89="zákl. přenesená",J89,0)</f>
        <v>0</v>
      </c>
      <c r="BH89" s="232">
        <f>IF(N89="sníž. přenesená",J89,0)</f>
        <v>0</v>
      </c>
      <c r="BI89" s="232">
        <f>IF(N89="nulová",J89,0)</f>
        <v>0</v>
      </c>
      <c r="BJ89" s="24" t="s">
        <v>24</v>
      </c>
      <c r="BK89" s="232">
        <f>ROUND(I89*H89,2)</f>
        <v>0</v>
      </c>
      <c r="BL89" s="24" t="s">
        <v>183</v>
      </c>
      <c r="BM89" s="24" t="s">
        <v>848</v>
      </c>
    </row>
    <row r="90" s="1" customFormat="1">
      <c r="B90" s="46"/>
      <c r="C90" s="74"/>
      <c r="D90" s="235" t="s">
        <v>234</v>
      </c>
      <c r="E90" s="74"/>
      <c r="F90" s="259" t="s">
        <v>235</v>
      </c>
      <c r="G90" s="74"/>
      <c r="H90" s="74"/>
      <c r="I90" s="191"/>
      <c r="J90" s="74"/>
      <c r="K90" s="74"/>
      <c r="L90" s="72"/>
      <c r="M90" s="260"/>
      <c r="N90" s="47"/>
      <c r="O90" s="47"/>
      <c r="P90" s="47"/>
      <c r="Q90" s="47"/>
      <c r="R90" s="47"/>
      <c r="S90" s="47"/>
      <c r="T90" s="95"/>
      <c r="AT90" s="24" t="s">
        <v>234</v>
      </c>
      <c r="AU90" s="24" t="s">
        <v>83</v>
      </c>
    </row>
    <row r="91" s="11" customFormat="1">
      <c r="B91" s="233"/>
      <c r="C91" s="234"/>
      <c r="D91" s="235" t="s">
        <v>173</v>
      </c>
      <c r="E91" s="236" t="s">
        <v>22</v>
      </c>
      <c r="F91" s="237" t="s">
        <v>849</v>
      </c>
      <c r="G91" s="234"/>
      <c r="H91" s="238">
        <v>11809</v>
      </c>
      <c r="I91" s="239"/>
      <c r="J91" s="234"/>
      <c r="K91" s="234"/>
      <c r="L91" s="240"/>
      <c r="M91" s="241"/>
      <c r="N91" s="242"/>
      <c r="O91" s="242"/>
      <c r="P91" s="242"/>
      <c r="Q91" s="242"/>
      <c r="R91" s="242"/>
      <c r="S91" s="242"/>
      <c r="T91" s="243"/>
      <c r="AT91" s="244" t="s">
        <v>173</v>
      </c>
      <c r="AU91" s="244" t="s">
        <v>83</v>
      </c>
      <c r="AV91" s="11" t="s">
        <v>83</v>
      </c>
      <c r="AW91" s="11" t="s">
        <v>37</v>
      </c>
      <c r="AX91" s="11" t="s">
        <v>24</v>
      </c>
      <c r="AY91" s="244" t="s">
        <v>163</v>
      </c>
    </row>
    <row r="92" s="1" customFormat="1" ht="38.25" customHeight="1">
      <c r="B92" s="46"/>
      <c r="C92" s="221" t="s">
        <v>83</v>
      </c>
      <c r="D92" s="221" t="s">
        <v>166</v>
      </c>
      <c r="E92" s="222" t="s">
        <v>237</v>
      </c>
      <c r="F92" s="223" t="s">
        <v>238</v>
      </c>
      <c r="G92" s="224" t="s">
        <v>231</v>
      </c>
      <c r="H92" s="225">
        <v>3951</v>
      </c>
      <c r="I92" s="226"/>
      <c r="J92" s="227">
        <f>ROUND(I92*H92,2)</f>
        <v>0</v>
      </c>
      <c r="K92" s="223" t="s">
        <v>232</v>
      </c>
      <c r="L92" s="72"/>
      <c r="M92" s="228" t="s">
        <v>22</v>
      </c>
      <c r="N92" s="229" t="s">
        <v>45</v>
      </c>
      <c r="O92" s="47"/>
      <c r="P92" s="230">
        <f>O92*H92</f>
        <v>0</v>
      </c>
      <c r="Q92" s="230">
        <v>0</v>
      </c>
      <c r="R92" s="230">
        <f>Q92*H92</f>
        <v>0</v>
      </c>
      <c r="S92" s="230">
        <v>0.17999999999999999</v>
      </c>
      <c r="T92" s="231">
        <f>S92*H92</f>
        <v>711.17999999999995</v>
      </c>
      <c r="AR92" s="24" t="s">
        <v>183</v>
      </c>
      <c r="AT92" s="24" t="s">
        <v>166</v>
      </c>
      <c r="AU92" s="24" t="s">
        <v>83</v>
      </c>
      <c r="AY92" s="24" t="s">
        <v>163</v>
      </c>
      <c r="BE92" s="232">
        <f>IF(N92="základní",J92,0)</f>
        <v>0</v>
      </c>
      <c r="BF92" s="232">
        <f>IF(N92="snížená",J92,0)</f>
        <v>0</v>
      </c>
      <c r="BG92" s="232">
        <f>IF(N92="zákl. přenesená",J92,0)</f>
        <v>0</v>
      </c>
      <c r="BH92" s="232">
        <f>IF(N92="sníž. přenesená",J92,0)</f>
        <v>0</v>
      </c>
      <c r="BI92" s="232">
        <f>IF(N92="nulová",J92,0)</f>
        <v>0</v>
      </c>
      <c r="BJ92" s="24" t="s">
        <v>24</v>
      </c>
      <c r="BK92" s="232">
        <f>ROUND(I92*H92,2)</f>
        <v>0</v>
      </c>
      <c r="BL92" s="24" t="s">
        <v>183</v>
      </c>
      <c r="BM92" s="24" t="s">
        <v>850</v>
      </c>
    </row>
    <row r="93" s="1" customFormat="1">
      <c r="B93" s="46"/>
      <c r="C93" s="74"/>
      <c r="D93" s="235" t="s">
        <v>234</v>
      </c>
      <c r="E93" s="74"/>
      <c r="F93" s="259" t="s">
        <v>240</v>
      </c>
      <c r="G93" s="74"/>
      <c r="H93" s="74"/>
      <c r="I93" s="191"/>
      <c r="J93" s="74"/>
      <c r="K93" s="74"/>
      <c r="L93" s="72"/>
      <c r="M93" s="260"/>
      <c r="N93" s="47"/>
      <c r="O93" s="47"/>
      <c r="P93" s="47"/>
      <c r="Q93" s="47"/>
      <c r="R93" s="47"/>
      <c r="S93" s="47"/>
      <c r="T93" s="95"/>
      <c r="AT93" s="24" t="s">
        <v>234</v>
      </c>
      <c r="AU93" s="24" t="s">
        <v>83</v>
      </c>
    </row>
    <row r="94" s="11" customFormat="1">
      <c r="B94" s="233"/>
      <c r="C94" s="234"/>
      <c r="D94" s="235" t="s">
        <v>173</v>
      </c>
      <c r="E94" s="236" t="s">
        <v>22</v>
      </c>
      <c r="F94" s="237" t="s">
        <v>851</v>
      </c>
      <c r="G94" s="234"/>
      <c r="H94" s="238">
        <v>1544</v>
      </c>
      <c r="I94" s="239"/>
      <c r="J94" s="234"/>
      <c r="K94" s="234"/>
      <c r="L94" s="240"/>
      <c r="M94" s="241"/>
      <c r="N94" s="242"/>
      <c r="O94" s="242"/>
      <c r="P94" s="242"/>
      <c r="Q94" s="242"/>
      <c r="R94" s="242"/>
      <c r="S94" s="242"/>
      <c r="T94" s="243"/>
      <c r="AT94" s="244" t="s">
        <v>173</v>
      </c>
      <c r="AU94" s="244" t="s">
        <v>83</v>
      </c>
      <c r="AV94" s="11" t="s">
        <v>83</v>
      </c>
      <c r="AW94" s="11" t="s">
        <v>37</v>
      </c>
      <c r="AX94" s="11" t="s">
        <v>74</v>
      </c>
      <c r="AY94" s="244" t="s">
        <v>163</v>
      </c>
    </row>
    <row r="95" s="11" customFormat="1">
      <c r="B95" s="233"/>
      <c r="C95" s="234"/>
      <c r="D95" s="235" t="s">
        <v>173</v>
      </c>
      <c r="E95" s="236" t="s">
        <v>22</v>
      </c>
      <c r="F95" s="237" t="s">
        <v>852</v>
      </c>
      <c r="G95" s="234"/>
      <c r="H95" s="238">
        <v>2407</v>
      </c>
      <c r="I95" s="239"/>
      <c r="J95" s="234"/>
      <c r="K95" s="234"/>
      <c r="L95" s="240"/>
      <c r="M95" s="241"/>
      <c r="N95" s="242"/>
      <c r="O95" s="242"/>
      <c r="P95" s="242"/>
      <c r="Q95" s="242"/>
      <c r="R95" s="242"/>
      <c r="S95" s="242"/>
      <c r="T95" s="243"/>
      <c r="AT95" s="244" t="s">
        <v>173</v>
      </c>
      <c r="AU95" s="244" t="s">
        <v>83</v>
      </c>
      <c r="AV95" s="11" t="s">
        <v>83</v>
      </c>
      <c r="AW95" s="11" t="s">
        <v>37</v>
      </c>
      <c r="AX95" s="11" t="s">
        <v>74</v>
      </c>
      <c r="AY95" s="244" t="s">
        <v>163</v>
      </c>
    </row>
    <row r="96" s="11" customFormat="1">
      <c r="B96" s="233"/>
      <c r="C96" s="234"/>
      <c r="D96" s="235" t="s">
        <v>173</v>
      </c>
      <c r="E96" s="236" t="s">
        <v>22</v>
      </c>
      <c r="F96" s="237" t="s">
        <v>853</v>
      </c>
      <c r="G96" s="234"/>
      <c r="H96" s="238">
        <v>0</v>
      </c>
      <c r="I96" s="239"/>
      <c r="J96" s="234"/>
      <c r="K96" s="234"/>
      <c r="L96" s="240"/>
      <c r="M96" s="241"/>
      <c r="N96" s="242"/>
      <c r="O96" s="242"/>
      <c r="P96" s="242"/>
      <c r="Q96" s="242"/>
      <c r="R96" s="242"/>
      <c r="S96" s="242"/>
      <c r="T96" s="243"/>
      <c r="AT96" s="244" t="s">
        <v>173</v>
      </c>
      <c r="AU96" s="244" t="s">
        <v>83</v>
      </c>
      <c r="AV96" s="11" t="s">
        <v>83</v>
      </c>
      <c r="AW96" s="11" t="s">
        <v>37</v>
      </c>
      <c r="AX96" s="11" t="s">
        <v>74</v>
      </c>
      <c r="AY96" s="244" t="s">
        <v>163</v>
      </c>
    </row>
    <row r="97" s="13" customFormat="1">
      <c r="B97" s="261"/>
      <c r="C97" s="262"/>
      <c r="D97" s="235" t="s">
        <v>173</v>
      </c>
      <c r="E97" s="263" t="s">
        <v>22</v>
      </c>
      <c r="F97" s="264" t="s">
        <v>266</v>
      </c>
      <c r="G97" s="262"/>
      <c r="H97" s="265">
        <v>3951</v>
      </c>
      <c r="I97" s="266"/>
      <c r="J97" s="262"/>
      <c r="K97" s="262"/>
      <c r="L97" s="267"/>
      <c r="M97" s="268"/>
      <c r="N97" s="269"/>
      <c r="O97" s="269"/>
      <c r="P97" s="269"/>
      <c r="Q97" s="269"/>
      <c r="R97" s="269"/>
      <c r="S97" s="269"/>
      <c r="T97" s="270"/>
      <c r="AT97" s="271" t="s">
        <v>173</v>
      </c>
      <c r="AU97" s="271" t="s">
        <v>83</v>
      </c>
      <c r="AV97" s="13" t="s">
        <v>183</v>
      </c>
      <c r="AW97" s="13" t="s">
        <v>37</v>
      </c>
      <c r="AX97" s="13" t="s">
        <v>24</v>
      </c>
      <c r="AY97" s="271" t="s">
        <v>163</v>
      </c>
    </row>
    <row r="98" s="1" customFormat="1" ht="51" customHeight="1">
      <c r="B98" s="46"/>
      <c r="C98" s="221" t="s">
        <v>178</v>
      </c>
      <c r="D98" s="221" t="s">
        <v>166</v>
      </c>
      <c r="E98" s="222" t="s">
        <v>854</v>
      </c>
      <c r="F98" s="223" t="s">
        <v>855</v>
      </c>
      <c r="G98" s="224" t="s">
        <v>231</v>
      </c>
      <c r="H98" s="225">
        <v>9447</v>
      </c>
      <c r="I98" s="226"/>
      <c r="J98" s="227">
        <f>ROUND(I98*H98,2)</f>
        <v>0</v>
      </c>
      <c r="K98" s="223" t="s">
        <v>232</v>
      </c>
      <c r="L98" s="72"/>
      <c r="M98" s="228" t="s">
        <v>22</v>
      </c>
      <c r="N98" s="229" t="s">
        <v>45</v>
      </c>
      <c r="O98" s="47"/>
      <c r="P98" s="230">
        <f>O98*H98</f>
        <v>0</v>
      </c>
      <c r="Q98" s="230">
        <v>0</v>
      </c>
      <c r="R98" s="230">
        <f>Q98*H98</f>
        <v>0</v>
      </c>
      <c r="S98" s="230">
        <v>0.29999999999999999</v>
      </c>
      <c r="T98" s="231">
        <f>S98*H98</f>
        <v>2834.0999999999999</v>
      </c>
      <c r="AR98" s="24" t="s">
        <v>183</v>
      </c>
      <c r="AT98" s="24" t="s">
        <v>166</v>
      </c>
      <c r="AU98" s="24" t="s">
        <v>83</v>
      </c>
      <c r="AY98" s="24" t="s">
        <v>163</v>
      </c>
      <c r="BE98" s="232">
        <f>IF(N98="základní",J98,0)</f>
        <v>0</v>
      </c>
      <c r="BF98" s="232">
        <f>IF(N98="snížená",J98,0)</f>
        <v>0</v>
      </c>
      <c r="BG98" s="232">
        <f>IF(N98="zákl. přenesená",J98,0)</f>
        <v>0</v>
      </c>
      <c r="BH98" s="232">
        <f>IF(N98="sníž. přenesená",J98,0)</f>
        <v>0</v>
      </c>
      <c r="BI98" s="232">
        <f>IF(N98="nulová",J98,0)</f>
        <v>0</v>
      </c>
      <c r="BJ98" s="24" t="s">
        <v>24</v>
      </c>
      <c r="BK98" s="232">
        <f>ROUND(I98*H98,2)</f>
        <v>0</v>
      </c>
      <c r="BL98" s="24" t="s">
        <v>183</v>
      </c>
      <c r="BM98" s="24" t="s">
        <v>856</v>
      </c>
    </row>
    <row r="99" s="1" customFormat="1">
      <c r="B99" s="46"/>
      <c r="C99" s="74"/>
      <c r="D99" s="235" t="s">
        <v>234</v>
      </c>
      <c r="E99" s="74"/>
      <c r="F99" s="259" t="s">
        <v>240</v>
      </c>
      <c r="G99" s="74"/>
      <c r="H99" s="74"/>
      <c r="I99" s="191"/>
      <c r="J99" s="74"/>
      <c r="K99" s="74"/>
      <c r="L99" s="72"/>
      <c r="M99" s="260"/>
      <c r="N99" s="47"/>
      <c r="O99" s="47"/>
      <c r="P99" s="47"/>
      <c r="Q99" s="47"/>
      <c r="R99" s="47"/>
      <c r="S99" s="47"/>
      <c r="T99" s="95"/>
      <c r="AT99" s="24" t="s">
        <v>234</v>
      </c>
      <c r="AU99" s="24" t="s">
        <v>83</v>
      </c>
    </row>
    <row r="100" s="11" customFormat="1">
      <c r="B100" s="233"/>
      <c r="C100" s="234"/>
      <c r="D100" s="235" t="s">
        <v>173</v>
      </c>
      <c r="E100" s="236" t="s">
        <v>22</v>
      </c>
      <c r="F100" s="237" t="s">
        <v>857</v>
      </c>
      <c r="G100" s="234"/>
      <c r="H100" s="238">
        <v>9447</v>
      </c>
      <c r="I100" s="239"/>
      <c r="J100" s="234"/>
      <c r="K100" s="234"/>
      <c r="L100" s="240"/>
      <c r="M100" s="241"/>
      <c r="N100" s="242"/>
      <c r="O100" s="242"/>
      <c r="P100" s="242"/>
      <c r="Q100" s="242"/>
      <c r="R100" s="242"/>
      <c r="S100" s="242"/>
      <c r="T100" s="243"/>
      <c r="AT100" s="244" t="s">
        <v>173</v>
      </c>
      <c r="AU100" s="244" t="s">
        <v>83</v>
      </c>
      <c r="AV100" s="11" t="s">
        <v>83</v>
      </c>
      <c r="AW100" s="11" t="s">
        <v>37</v>
      </c>
      <c r="AX100" s="11" t="s">
        <v>24</v>
      </c>
      <c r="AY100" s="244" t="s">
        <v>163</v>
      </c>
    </row>
    <row r="101" s="1" customFormat="1" ht="51" customHeight="1">
      <c r="B101" s="46"/>
      <c r="C101" s="221" t="s">
        <v>183</v>
      </c>
      <c r="D101" s="221" t="s">
        <v>166</v>
      </c>
      <c r="E101" s="222" t="s">
        <v>246</v>
      </c>
      <c r="F101" s="223" t="s">
        <v>247</v>
      </c>
      <c r="G101" s="224" t="s">
        <v>231</v>
      </c>
      <c r="H101" s="225">
        <v>15760</v>
      </c>
      <c r="I101" s="226"/>
      <c r="J101" s="227">
        <f>ROUND(I101*H101,2)</f>
        <v>0</v>
      </c>
      <c r="K101" s="223" t="s">
        <v>232</v>
      </c>
      <c r="L101" s="72"/>
      <c r="M101" s="228" t="s">
        <v>22</v>
      </c>
      <c r="N101" s="229" t="s">
        <v>45</v>
      </c>
      <c r="O101" s="47"/>
      <c r="P101" s="230">
        <f>O101*H101</f>
        <v>0</v>
      </c>
      <c r="Q101" s="230">
        <v>0</v>
      </c>
      <c r="R101" s="230">
        <f>Q101*H101</f>
        <v>0</v>
      </c>
      <c r="S101" s="230">
        <v>0.28999999999999998</v>
      </c>
      <c r="T101" s="231">
        <f>S101*H101</f>
        <v>4570.3999999999996</v>
      </c>
      <c r="AR101" s="24" t="s">
        <v>183</v>
      </c>
      <c r="AT101" s="24" t="s">
        <v>166</v>
      </c>
      <c r="AU101" s="24" t="s">
        <v>83</v>
      </c>
      <c r="AY101" s="24" t="s">
        <v>163</v>
      </c>
      <c r="BE101" s="232">
        <f>IF(N101="základní",J101,0)</f>
        <v>0</v>
      </c>
      <c r="BF101" s="232">
        <f>IF(N101="snížená",J101,0)</f>
        <v>0</v>
      </c>
      <c r="BG101" s="232">
        <f>IF(N101="zákl. přenesená",J101,0)</f>
        <v>0</v>
      </c>
      <c r="BH101" s="232">
        <f>IF(N101="sníž. přenesená",J101,0)</f>
        <v>0</v>
      </c>
      <c r="BI101" s="232">
        <f>IF(N101="nulová",J101,0)</f>
        <v>0</v>
      </c>
      <c r="BJ101" s="24" t="s">
        <v>24</v>
      </c>
      <c r="BK101" s="232">
        <f>ROUND(I101*H101,2)</f>
        <v>0</v>
      </c>
      <c r="BL101" s="24" t="s">
        <v>183</v>
      </c>
      <c r="BM101" s="24" t="s">
        <v>858</v>
      </c>
    </row>
    <row r="102" s="1" customFormat="1">
      <c r="B102" s="46"/>
      <c r="C102" s="74"/>
      <c r="D102" s="235" t="s">
        <v>234</v>
      </c>
      <c r="E102" s="74"/>
      <c r="F102" s="259" t="s">
        <v>240</v>
      </c>
      <c r="G102" s="74"/>
      <c r="H102" s="74"/>
      <c r="I102" s="191"/>
      <c r="J102" s="74"/>
      <c r="K102" s="74"/>
      <c r="L102" s="72"/>
      <c r="M102" s="260"/>
      <c r="N102" s="47"/>
      <c r="O102" s="47"/>
      <c r="P102" s="47"/>
      <c r="Q102" s="47"/>
      <c r="R102" s="47"/>
      <c r="S102" s="47"/>
      <c r="T102" s="95"/>
      <c r="AT102" s="24" t="s">
        <v>234</v>
      </c>
      <c r="AU102" s="24" t="s">
        <v>83</v>
      </c>
    </row>
    <row r="103" s="11" customFormat="1">
      <c r="B103" s="233"/>
      <c r="C103" s="234"/>
      <c r="D103" s="235" t="s">
        <v>173</v>
      </c>
      <c r="E103" s="236" t="s">
        <v>22</v>
      </c>
      <c r="F103" s="237" t="s">
        <v>851</v>
      </c>
      <c r="G103" s="234"/>
      <c r="H103" s="238">
        <v>1544</v>
      </c>
      <c r="I103" s="239"/>
      <c r="J103" s="234"/>
      <c r="K103" s="234"/>
      <c r="L103" s="240"/>
      <c r="M103" s="241"/>
      <c r="N103" s="242"/>
      <c r="O103" s="242"/>
      <c r="P103" s="242"/>
      <c r="Q103" s="242"/>
      <c r="R103" s="242"/>
      <c r="S103" s="242"/>
      <c r="T103" s="243"/>
      <c r="AT103" s="244" t="s">
        <v>173</v>
      </c>
      <c r="AU103" s="244" t="s">
        <v>83</v>
      </c>
      <c r="AV103" s="11" t="s">
        <v>83</v>
      </c>
      <c r="AW103" s="11" t="s">
        <v>37</v>
      </c>
      <c r="AX103" s="11" t="s">
        <v>74</v>
      </c>
      <c r="AY103" s="244" t="s">
        <v>163</v>
      </c>
    </row>
    <row r="104" s="11" customFormat="1">
      <c r="B104" s="233"/>
      <c r="C104" s="234"/>
      <c r="D104" s="235" t="s">
        <v>173</v>
      </c>
      <c r="E104" s="236" t="s">
        <v>22</v>
      </c>
      <c r="F104" s="237" t="s">
        <v>852</v>
      </c>
      <c r="G104" s="234"/>
      <c r="H104" s="238">
        <v>2407</v>
      </c>
      <c r="I104" s="239"/>
      <c r="J104" s="234"/>
      <c r="K104" s="234"/>
      <c r="L104" s="240"/>
      <c r="M104" s="241"/>
      <c r="N104" s="242"/>
      <c r="O104" s="242"/>
      <c r="P104" s="242"/>
      <c r="Q104" s="242"/>
      <c r="R104" s="242"/>
      <c r="S104" s="242"/>
      <c r="T104" s="243"/>
      <c r="AT104" s="244" t="s">
        <v>173</v>
      </c>
      <c r="AU104" s="244" t="s">
        <v>83</v>
      </c>
      <c r="AV104" s="11" t="s">
        <v>83</v>
      </c>
      <c r="AW104" s="11" t="s">
        <v>37</v>
      </c>
      <c r="AX104" s="11" t="s">
        <v>74</v>
      </c>
      <c r="AY104" s="244" t="s">
        <v>163</v>
      </c>
    </row>
    <row r="105" s="11" customFormat="1">
      <c r="B105" s="233"/>
      <c r="C105" s="234"/>
      <c r="D105" s="235" t="s">
        <v>173</v>
      </c>
      <c r="E105" s="236" t="s">
        <v>22</v>
      </c>
      <c r="F105" s="237" t="s">
        <v>849</v>
      </c>
      <c r="G105" s="234"/>
      <c r="H105" s="238">
        <v>11809</v>
      </c>
      <c r="I105" s="239"/>
      <c r="J105" s="234"/>
      <c r="K105" s="234"/>
      <c r="L105" s="240"/>
      <c r="M105" s="241"/>
      <c r="N105" s="242"/>
      <c r="O105" s="242"/>
      <c r="P105" s="242"/>
      <c r="Q105" s="242"/>
      <c r="R105" s="242"/>
      <c r="S105" s="242"/>
      <c r="T105" s="243"/>
      <c r="AT105" s="244" t="s">
        <v>173</v>
      </c>
      <c r="AU105" s="244" t="s">
        <v>83</v>
      </c>
      <c r="AV105" s="11" t="s">
        <v>83</v>
      </c>
      <c r="AW105" s="11" t="s">
        <v>37</v>
      </c>
      <c r="AX105" s="11" t="s">
        <v>74</v>
      </c>
      <c r="AY105" s="244" t="s">
        <v>163</v>
      </c>
    </row>
    <row r="106" s="13" customFormat="1">
      <c r="B106" s="261"/>
      <c r="C106" s="262"/>
      <c r="D106" s="235" t="s">
        <v>173</v>
      </c>
      <c r="E106" s="263" t="s">
        <v>22</v>
      </c>
      <c r="F106" s="264" t="s">
        <v>266</v>
      </c>
      <c r="G106" s="262"/>
      <c r="H106" s="265">
        <v>15760</v>
      </c>
      <c r="I106" s="266"/>
      <c r="J106" s="262"/>
      <c r="K106" s="262"/>
      <c r="L106" s="267"/>
      <c r="M106" s="268"/>
      <c r="N106" s="269"/>
      <c r="O106" s="269"/>
      <c r="P106" s="269"/>
      <c r="Q106" s="269"/>
      <c r="R106" s="269"/>
      <c r="S106" s="269"/>
      <c r="T106" s="270"/>
      <c r="AT106" s="271" t="s">
        <v>173</v>
      </c>
      <c r="AU106" s="271" t="s">
        <v>83</v>
      </c>
      <c r="AV106" s="13" t="s">
        <v>183</v>
      </c>
      <c r="AW106" s="13" t="s">
        <v>37</v>
      </c>
      <c r="AX106" s="13" t="s">
        <v>24</v>
      </c>
      <c r="AY106" s="271" t="s">
        <v>163</v>
      </c>
    </row>
    <row r="107" s="1" customFormat="1" ht="38.25" customHeight="1">
      <c r="B107" s="46"/>
      <c r="C107" s="221" t="s">
        <v>162</v>
      </c>
      <c r="D107" s="221" t="s">
        <v>166</v>
      </c>
      <c r="E107" s="222" t="s">
        <v>249</v>
      </c>
      <c r="F107" s="223" t="s">
        <v>250</v>
      </c>
      <c r="G107" s="224" t="s">
        <v>231</v>
      </c>
      <c r="H107" s="225">
        <v>9447</v>
      </c>
      <c r="I107" s="226"/>
      <c r="J107" s="227">
        <f>ROUND(I107*H107,2)</f>
        <v>0</v>
      </c>
      <c r="K107" s="223" t="s">
        <v>232</v>
      </c>
      <c r="L107" s="72"/>
      <c r="M107" s="228" t="s">
        <v>22</v>
      </c>
      <c r="N107" s="229" t="s">
        <v>45</v>
      </c>
      <c r="O107" s="47"/>
      <c r="P107" s="230">
        <f>O107*H107</f>
        <v>0</v>
      </c>
      <c r="Q107" s="230">
        <v>0.00016000000000000001</v>
      </c>
      <c r="R107" s="230">
        <f>Q107*H107</f>
        <v>1.5115200000000002</v>
      </c>
      <c r="S107" s="230">
        <v>0.25600000000000001</v>
      </c>
      <c r="T107" s="231">
        <f>S107*H107</f>
        <v>2418.4320000000002</v>
      </c>
      <c r="AR107" s="24" t="s">
        <v>183</v>
      </c>
      <c r="AT107" s="24" t="s">
        <v>166</v>
      </c>
      <c r="AU107" s="24" t="s">
        <v>83</v>
      </c>
      <c r="AY107" s="24" t="s">
        <v>163</v>
      </c>
      <c r="BE107" s="232">
        <f>IF(N107="základní",J107,0)</f>
        <v>0</v>
      </c>
      <c r="BF107" s="232">
        <f>IF(N107="snížená",J107,0)</f>
        <v>0</v>
      </c>
      <c r="BG107" s="232">
        <f>IF(N107="zákl. přenesená",J107,0)</f>
        <v>0</v>
      </c>
      <c r="BH107" s="232">
        <f>IF(N107="sníž. přenesená",J107,0)</f>
        <v>0</v>
      </c>
      <c r="BI107" s="232">
        <f>IF(N107="nulová",J107,0)</f>
        <v>0</v>
      </c>
      <c r="BJ107" s="24" t="s">
        <v>24</v>
      </c>
      <c r="BK107" s="232">
        <f>ROUND(I107*H107,2)</f>
        <v>0</v>
      </c>
      <c r="BL107" s="24" t="s">
        <v>183</v>
      </c>
      <c r="BM107" s="24" t="s">
        <v>859</v>
      </c>
    </row>
    <row r="108" s="1" customFormat="1">
      <c r="B108" s="46"/>
      <c r="C108" s="74"/>
      <c r="D108" s="235" t="s">
        <v>234</v>
      </c>
      <c r="E108" s="74"/>
      <c r="F108" s="259" t="s">
        <v>252</v>
      </c>
      <c r="G108" s="74"/>
      <c r="H108" s="74"/>
      <c r="I108" s="191"/>
      <c r="J108" s="74"/>
      <c r="K108" s="74"/>
      <c r="L108" s="72"/>
      <c r="M108" s="260"/>
      <c r="N108" s="47"/>
      <c r="O108" s="47"/>
      <c r="P108" s="47"/>
      <c r="Q108" s="47"/>
      <c r="R108" s="47"/>
      <c r="S108" s="47"/>
      <c r="T108" s="95"/>
      <c r="AT108" s="24" t="s">
        <v>234</v>
      </c>
      <c r="AU108" s="24" t="s">
        <v>83</v>
      </c>
    </row>
    <row r="109" s="11" customFormat="1">
      <c r="B109" s="233"/>
      <c r="C109" s="234"/>
      <c r="D109" s="235" t="s">
        <v>173</v>
      </c>
      <c r="E109" s="236" t="s">
        <v>22</v>
      </c>
      <c r="F109" s="237" t="s">
        <v>860</v>
      </c>
      <c r="G109" s="234"/>
      <c r="H109" s="238">
        <v>9447</v>
      </c>
      <c r="I109" s="239"/>
      <c r="J109" s="234"/>
      <c r="K109" s="234"/>
      <c r="L109" s="240"/>
      <c r="M109" s="241"/>
      <c r="N109" s="242"/>
      <c r="O109" s="242"/>
      <c r="P109" s="242"/>
      <c r="Q109" s="242"/>
      <c r="R109" s="242"/>
      <c r="S109" s="242"/>
      <c r="T109" s="243"/>
      <c r="AT109" s="244" t="s">
        <v>173</v>
      </c>
      <c r="AU109" s="244" t="s">
        <v>83</v>
      </c>
      <c r="AV109" s="11" t="s">
        <v>83</v>
      </c>
      <c r="AW109" s="11" t="s">
        <v>37</v>
      </c>
      <c r="AX109" s="11" t="s">
        <v>24</v>
      </c>
      <c r="AY109" s="244" t="s">
        <v>163</v>
      </c>
    </row>
    <row r="110" s="1" customFormat="1" ht="38.25" customHeight="1">
      <c r="B110" s="46"/>
      <c r="C110" s="221" t="s">
        <v>192</v>
      </c>
      <c r="D110" s="221" t="s">
        <v>166</v>
      </c>
      <c r="E110" s="222" t="s">
        <v>254</v>
      </c>
      <c r="F110" s="223" t="s">
        <v>255</v>
      </c>
      <c r="G110" s="224" t="s">
        <v>231</v>
      </c>
      <c r="H110" s="225">
        <v>3951</v>
      </c>
      <c r="I110" s="226"/>
      <c r="J110" s="227">
        <f>ROUND(I110*H110,2)</f>
        <v>0</v>
      </c>
      <c r="K110" s="223" t="s">
        <v>232</v>
      </c>
      <c r="L110" s="72"/>
      <c r="M110" s="228" t="s">
        <v>22</v>
      </c>
      <c r="N110" s="229" t="s">
        <v>45</v>
      </c>
      <c r="O110" s="47"/>
      <c r="P110" s="230">
        <f>O110*H110</f>
        <v>0</v>
      </c>
      <c r="Q110" s="230">
        <v>0.00029999999999999997</v>
      </c>
      <c r="R110" s="230">
        <f>Q110*H110</f>
        <v>1.1852999999999998</v>
      </c>
      <c r="S110" s="230">
        <v>0.51200000000000001</v>
      </c>
      <c r="T110" s="231">
        <f>S110*H110</f>
        <v>2022.912</v>
      </c>
      <c r="AR110" s="24" t="s">
        <v>183</v>
      </c>
      <c r="AT110" s="24" t="s">
        <v>166</v>
      </c>
      <c r="AU110" s="24" t="s">
        <v>83</v>
      </c>
      <c r="AY110" s="24" t="s">
        <v>163</v>
      </c>
      <c r="BE110" s="232">
        <f>IF(N110="základní",J110,0)</f>
        <v>0</v>
      </c>
      <c r="BF110" s="232">
        <f>IF(N110="snížená",J110,0)</f>
        <v>0</v>
      </c>
      <c r="BG110" s="232">
        <f>IF(N110="zákl. přenesená",J110,0)</f>
        <v>0</v>
      </c>
      <c r="BH110" s="232">
        <f>IF(N110="sníž. přenesená",J110,0)</f>
        <v>0</v>
      </c>
      <c r="BI110" s="232">
        <f>IF(N110="nulová",J110,0)</f>
        <v>0</v>
      </c>
      <c r="BJ110" s="24" t="s">
        <v>24</v>
      </c>
      <c r="BK110" s="232">
        <f>ROUND(I110*H110,2)</f>
        <v>0</v>
      </c>
      <c r="BL110" s="24" t="s">
        <v>183</v>
      </c>
      <c r="BM110" s="24" t="s">
        <v>861</v>
      </c>
    </row>
    <row r="111" s="1" customFormat="1">
      <c r="B111" s="46"/>
      <c r="C111" s="74"/>
      <c r="D111" s="235" t="s">
        <v>234</v>
      </c>
      <c r="E111" s="74"/>
      <c r="F111" s="259" t="s">
        <v>252</v>
      </c>
      <c r="G111" s="74"/>
      <c r="H111" s="74"/>
      <c r="I111" s="191"/>
      <c r="J111" s="74"/>
      <c r="K111" s="74"/>
      <c r="L111" s="72"/>
      <c r="M111" s="260"/>
      <c r="N111" s="47"/>
      <c r="O111" s="47"/>
      <c r="P111" s="47"/>
      <c r="Q111" s="47"/>
      <c r="R111" s="47"/>
      <c r="S111" s="47"/>
      <c r="T111" s="95"/>
      <c r="AT111" s="24" t="s">
        <v>234</v>
      </c>
      <c r="AU111" s="24" t="s">
        <v>83</v>
      </c>
    </row>
    <row r="112" s="11" customFormat="1">
      <c r="B112" s="233"/>
      <c r="C112" s="234"/>
      <c r="D112" s="235" t="s">
        <v>173</v>
      </c>
      <c r="E112" s="236" t="s">
        <v>22</v>
      </c>
      <c r="F112" s="237" t="s">
        <v>862</v>
      </c>
      <c r="G112" s="234"/>
      <c r="H112" s="238">
        <v>1544</v>
      </c>
      <c r="I112" s="239"/>
      <c r="J112" s="234"/>
      <c r="K112" s="234"/>
      <c r="L112" s="240"/>
      <c r="M112" s="241"/>
      <c r="N112" s="242"/>
      <c r="O112" s="242"/>
      <c r="P112" s="242"/>
      <c r="Q112" s="242"/>
      <c r="R112" s="242"/>
      <c r="S112" s="242"/>
      <c r="T112" s="243"/>
      <c r="AT112" s="244" t="s">
        <v>173</v>
      </c>
      <c r="AU112" s="244" t="s">
        <v>83</v>
      </c>
      <c r="AV112" s="11" t="s">
        <v>83</v>
      </c>
      <c r="AW112" s="11" t="s">
        <v>37</v>
      </c>
      <c r="AX112" s="11" t="s">
        <v>74</v>
      </c>
      <c r="AY112" s="244" t="s">
        <v>163</v>
      </c>
    </row>
    <row r="113" s="11" customFormat="1">
      <c r="B113" s="233"/>
      <c r="C113" s="234"/>
      <c r="D113" s="235" t="s">
        <v>173</v>
      </c>
      <c r="E113" s="236" t="s">
        <v>22</v>
      </c>
      <c r="F113" s="237" t="s">
        <v>863</v>
      </c>
      <c r="G113" s="234"/>
      <c r="H113" s="238">
        <v>2407</v>
      </c>
      <c r="I113" s="239"/>
      <c r="J113" s="234"/>
      <c r="K113" s="234"/>
      <c r="L113" s="240"/>
      <c r="M113" s="241"/>
      <c r="N113" s="242"/>
      <c r="O113" s="242"/>
      <c r="P113" s="242"/>
      <c r="Q113" s="242"/>
      <c r="R113" s="242"/>
      <c r="S113" s="242"/>
      <c r="T113" s="243"/>
      <c r="AT113" s="244" t="s">
        <v>173</v>
      </c>
      <c r="AU113" s="244" t="s">
        <v>83</v>
      </c>
      <c r="AV113" s="11" t="s">
        <v>83</v>
      </c>
      <c r="AW113" s="11" t="s">
        <v>37</v>
      </c>
      <c r="AX113" s="11" t="s">
        <v>74</v>
      </c>
      <c r="AY113" s="244" t="s">
        <v>163</v>
      </c>
    </row>
    <row r="114" s="11" customFormat="1">
      <c r="B114" s="233"/>
      <c r="C114" s="234"/>
      <c r="D114" s="235" t="s">
        <v>173</v>
      </c>
      <c r="E114" s="236" t="s">
        <v>22</v>
      </c>
      <c r="F114" s="237" t="s">
        <v>853</v>
      </c>
      <c r="G114" s="234"/>
      <c r="H114" s="238">
        <v>0</v>
      </c>
      <c r="I114" s="239"/>
      <c r="J114" s="234"/>
      <c r="K114" s="234"/>
      <c r="L114" s="240"/>
      <c r="M114" s="241"/>
      <c r="N114" s="242"/>
      <c r="O114" s="242"/>
      <c r="P114" s="242"/>
      <c r="Q114" s="242"/>
      <c r="R114" s="242"/>
      <c r="S114" s="242"/>
      <c r="T114" s="243"/>
      <c r="AT114" s="244" t="s">
        <v>173</v>
      </c>
      <c r="AU114" s="244" t="s">
        <v>83</v>
      </c>
      <c r="AV114" s="11" t="s">
        <v>83</v>
      </c>
      <c r="AW114" s="11" t="s">
        <v>37</v>
      </c>
      <c r="AX114" s="11" t="s">
        <v>74</v>
      </c>
      <c r="AY114" s="244" t="s">
        <v>163</v>
      </c>
    </row>
    <row r="115" s="13" customFormat="1">
      <c r="B115" s="261"/>
      <c r="C115" s="262"/>
      <c r="D115" s="235" t="s">
        <v>173</v>
      </c>
      <c r="E115" s="263" t="s">
        <v>22</v>
      </c>
      <c r="F115" s="264" t="s">
        <v>266</v>
      </c>
      <c r="G115" s="262"/>
      <c r="H115" s="265">
        <v>3951</v>
      </c>
      <c r="I115" s="266"/>
      <c r="J115" s="262"/>
      <c r="K115" s="262"/>
      <c r="L115" s="267"/>
      <c r="M115" s="268"/>
      <c r="N115" s="269"/>
      <c r="O115" s="269"/>
      <c r="P115" s="269"/>
      <c r="Q115" s="269"/>
      <c r="R115" s="269"/>
      <c r="S115" s="269"/>
      <c r="T115" s="270"/>
      <c r="AT115" s="271" t="s">
        <v>173</v>
      </c>
      <c r="AU115" s="271" t="s">
        <v>83</v>
      </c>
      <c r="AV115" s="13" t="s">
        <v>183</v>
      </c>
      <c r="AW115" s="13" t="s">
        <v>37</v>
      </c>
      <c r="AX115" s="13" t="s">
        <v>24</v>
      </c>
      <c r="AY115" s="271" t="s">
        <v>163</v>
      </c>
    </row>
    <row r="116" s="1" customFormat="1" ht="38.25" customHeight="1">
      <c r="B116" s="46"/>
      <c r="C116" s="221" t="s">
        <v>199</v>
      </c>
      <c r="D116" s="221" t="s">
        <v>166</v>
      </c>
      <c r="E116" s="222" t="s">
        <v>259</v>
      </c>
      <c r="F116" s="223" t="s">
        <v>260</v>
      </c>
      <c r="G116" s="224" t="s">
        <v>261</v>
      </c>
      <c r="H116" s="225">
        <v>963</v>
      </c>
      <c r="I116" s="226"/>
      <c r="J116" s="227">
        <f>ROUND(I116*H116,2)</f>
        <v>0</v>
      </c>
      <c r="K116" s="223" t="s">
        <v>232</v>
      </c>
      <c r="L116" s="72"/>
      <c r="M116" s="228" t="s">
        <v>22</v>
      </c>
      <c r="N116" s="229" t="s">
        <v>45</v>
      </c>
      <c r="O116" s="47"/>
      <c r="P116" s="230">
        <f>O116*H116</f>
        <v>0</v>
      </c>
      <c r="Q116" s="230">
        <v>0</v>
      </c>
      <c r="R116" s="230">
        <f>Q116*H116</f>
        <v>0</v>
      </c>
      <c r="S116" s="230">
        <v>0.28999999999999998</v>
      </c>
      <c r="T116" s="231">
        <f>S116*H116</f>
        <v>279.26999999999998</v>
      </c>
      <c r="AR116" s="24" t="s">
        <v>183</v>
      </c>
      <c r="AT116" s="24" t="s">
        <v>166</v>
      </c>
      <c r="AU116" s="24" t="s">
        <v>83</v>
      </c>
      <c r="AY116" s="24" t="s">
        <v>163</v>
      </c>
      <c r="BE116" s="232">
        <f>IF(N116="základní",J116,0)</f>
        <v>0</v>
      </c>
      <c r="BF116" s="232">
        <f>IF(N116="snížená",J116,0)</f>
        <v>0</v>
      </c>
      <c r="BG116" s="232">
        <f>IF(N116="zákl. přenesená",J116,0)</f>
        <v>0</v>
      </c>
      <c r="BH116" s="232">
        <f>IF(N116="sníž. přenesená",J116,0)</f>
        <v>0</v>
      </c>
      <c r="BI116" s="232">
        <f>IF(N116="nulová",J116,0)</f>
        <v>0</v>
      </c>
      <c r="BJ116" s="24" t="s">
        <v>24</v>
      </c>
      <c r="BK116" s="232">
        <f>ROUND(I116*H116,2)</f>
        <v>0</v>
      </c>
      <c r="BL116" s="24" t="s">
        <v>183</v>
      </c>
      <c r="BM116" s="24" t="s">
        <v>864</v>
      </c>
    </row>
    <row r="117" s="1" customFormat="1">
      <c r="B117" s="46"/>
      <c r="C117" s="74"/>
      <c r="D117" s="235" t="s">
        <v>234</v>
      </c>
      <c r="E117" s="74"/>
      <c r="F117" s="259" t="s">
        <v>263</v>
      </c>
      <c r="G117" s="74"/>
      <c r="H117" s="74"/>
      <c r="I117" s="191"/>
      <c r="J117" s="74"/>
      <c r="K117" s="74"/>
      <c r="L117" s="72"/>
      <c r="M117" s="260"/>
      <c r="N117" s="47"/>
      <c r="O117" s="47"/>
      <c r="P117" s="47"/>
      <c r="Q117" s="47"/>
      <c r="R117" s="47"/>
      <c r="S117" s="47"/>
      <c r="T117" s="95"/>
      <c r="AT117" s="24" t="s">
        <v>234</v>
      </c>
      <c r="AU117" s="24" t="s">
        <v>83</v>
      </c>
    </row>
    <row r="118" s="11" customFormat="1">
      <c r="B118" s="233"/>
      <c r="C118" s="234"/>
      <c r="D118" s="235" t="s">
        <v>173</v>
      </c>
      <c r="E118" s="236" t="s">
        <v>22</v>
      </c>
      <c r="F118" s="237" t="s">
        <v>865</v>
      </c>
      <c r="G118" s="234"/>
      <c r="H118" s="238">
        <v>2366</v>
      </c>
      <c r="I118" s="239"/>
      <c r="J118" s="234"/>
      <c r="K118" s="234"/>
      <c r="L118" s="240"/>
      <c r="M118" s="241"/>
      <c r="N118" s="242"/>
      <c r="O118" s="242"/>
      <c r="P118" s="242"/>
      <c r="Q118" s="242"/>
      <c r="R118" s="242"/>
      <c r="S118" s="242"/>
      <c r="T118" s="243"/>
      <c r="AT118" s="244" t="s">
        <v>173</v>
      </c>
      <c r="AU118" s="244" t="s">
        <v>83</v>
      </c>
      <c r="AV118" s="11" t="s">
        <v>83</v>
      </c>
      <c r="AW118" s="11" t="s">
        <v>37</v>
      </c>
      <c r="AX118" s="11" t="s">
        <v>74</v>
      </c>
      <c r="AY118" s="244" t="s">
        <v>163</v>
      </c>
    </row>
    <row r="119" s="11" customFormat="1">
      <c r="B119" s="233"/>
      <c r="C119" s="234"/>
      <c r="D119" s="235" t="s">
        <v>173</v>
      </c>
      <c r="E119" s="236" t="s">
        <v>22</v>
      </c>
      <c r="F119" s="237" t="s">
        <v>866</v>
      </c>
      <c r="G119" s="234"/>
      <c r="H119" s="238">
        <v>-1403</v>
      </c>
      <c r="I119" s="239"/>
      <c r="J119" s="234"/>
      <c r="K119" s="234"/>
      <c r="L119" s="240"/>
      <c r="M119" s="241"/>
      <c r="N119" s="242"/>
      <c r="O119" s="242"/>
      <c r="P119" s="242"/>
      <c r="Q119" s="242"/>
      <c r="R119" s="242"/>
      <c r="S119" s="242"/>
      <c r="T119" s="243"/>
      <c r="AT119" s="244" t="s">
        <v>173</v>
      </c>
      <c r="AU119" s="244" t="s">
        <v>83</v>
      </c>
      <c r="AV119" s="11" t="s">
        <v>83</v>
      </c>
      <c r="AW119" s="11" t="s">
        <v>37</v>
      </c>
      <c r="AX119" s="11" t="s">
        <v>74</v>
      </c>
      <c r="AY119" s="244" t="s">
        <v>163</v>
      </c>
    </row>
    <row r="120" s="13" customFormat="1">
      <c r="B120" s="261"/>
      <c r="C120" s="262"/>
      <c r="D120" s="235" t="s">
        <v>173</v>
      </c>
      <c r="E120" s="263" t="s">
        <v>22</v>
      </c>
      <c r="F120" s="264" t="s">
        <v>266</v>
      </c>
      <c r="G120" s="262"/>
      <c r="H120" s="265">
        <v>963</v>
      </c>
      <c r="I120" s="266"/>
      <c r="J120" s="262"/>
      <c r="K120" s="262"/>
      <c r="L120" s="267"/>
      <c r="M120" s="268"/>
      <c r="N120" s="269"/>
      <c r="O120" s="269"/>
      <c r="P120" s="269"/>
      <c r="Q120" s="269"/>
      <c r="R120" s="269"/>
      <c r="S120" s="269"/>
      <c r="T120" s="270"/>
      <c r="AT120" s="271" t="s">
        <v>173</v>
      </c>
      <c r="AU120" s="271" t="s">
        <v>83</v>
      </c>
      <c r="AV120" s="13" t="s">
        <v>183</v>
      </c>
      <c r="AW120" s="13" t="s">
        <v>37</v>
      </c>
      <c r="AX120" s="13" t="s">
        <v>24</v>
      </c>
      <c r="AY120" s="271" t="s">
        <v>163</v>
      </c>
    </row>
    <row r="121" s="1" customFormat="1" ht="38.25" customHeight="1">
      <c r="B121" s="46"/>
      <c r="C121" s="221" t="s">
        <v>204</v>
      </c>
      <c r="D121" s="221" t="s">
        <v>166</v>
      </c>
      <c r="E121" s="222" t="s">
        <v>267</v>
      </c>
      <c r="F121" s="223" t="s">
        <v>268</v>
      </c>
      <c r="G121" s="224" t="s">
        <v>261</v>
      </c>
      <c r="H121" s="225">
        <v>141</v>
      </c>
      <c r="I121" s="226"/>
      <c r="J121" s="227">
        <f>ROUND(I121*H121,2)</f>
        <v>0</v>
      </c>
      <c r="K121" s="223" t="s">
        <v>232</v>
      </c>
      <c r="L121" s="72"/>
      <c r="M121" s="228" t="s">
        <v>22</v>
      </c>
      <c r="N121" s="229" t="s">
        <v>45</v>
      </c>
      <c r="O121" s="47"/>
      <c r="P121" s="230">
        <f>O121*H121</f>
        <v>0</v>
      </c>
      <c r="Q121" s="230">
        <v>0</v>
      </c>
      <c r="R121" s="230">
        <f>Q121*H121</f>
        <v>0</v>
      </c>
      <c r="S121" s="230">
        <v>0.20499999999999999</v>
      </c>
      <c r="T121" s="231">
        <f>S121*H121</f>
        <v>28.904999999999998</v>
      </c>
      <c r="AR121" s="24" t="s">
        <v>183</v>
      </c>
      <c r="AT121" s="24" t="s">
        <v>166</v>
      </c>
      <c r="AU121" s="24" t="s">
        <v>83</v>
      </c>
      <c r="AY121" s="24" t="s">
        <v>163</v>
      </c>
      <c r="BE121" s="232">
        <f>IF(N121="základní",J121,0)</f>
        <v>0</v>
      </c>
      <c r="BF121" s="232">
        <f>IF(N121="snížená",J121,0)</f>
        <v>0</v>
      </c>
      <c r="BG121" s="232">
        <f>IF(N121="zákl. přenesená",J121,0)</f>
        <v>0</v>
      </c>
      <c r="BH121" s="232">
        <f>IF(N121="sníž. přenesená",J121,0)</f>
        <v>0</v>
      </c>
      <c r="BI121" s="232">
        <f>IF(N121="nulová",J121,0)</f>
        <v>0</v>
      </c>
      <c r="BJ121" s="24" t="s">
        <v>24</v>
      </c>
      <c r="BK121" s="232">
        <f>ROUND(I121*H121,2)</f>
        <v>0</v>
      </c>
      <c r="BL121" s="24" t="s">
        <v>183</v>
      </c>
      <c r="BM121" s="24" t="s">
        <v>867</v>
      </c>
    </row>
    <row r="122" s="1" customFormat="1">
      <c r="B122" s="46"/>
      <c r="C122" s="74"/>
      <c r="D122" s="235" t="s">
        <v>234</v>
      </c>
      <c r="E122" s="74"/>
      <c r="F122" s="259" t="s">
        <v>263</v>
      </c>
      <c r="G122" s="74"/>
      <c r="H122" s="74"/>
      <c r="I122" s="191"/>
      <c r="J122" s="74"/>
      <c r="K122" s="74"/>
      <c r="L122" s="72"/>
      <c r="M122" s="260"/>
      <c r="N122" s="47"/>
      <c r="O122" s="47"/>
      <c r="P122" s="47"/>
      <c r="Q122" s="47"/>
      <c r="R122" s="47"/>
      <c r="S122" s="47"/>
      <c r="T122" s="95"/>
      <c r="AT122" s="24" t="s">
        <v>234</v>
      </c>
      <c r="AU122" s="24" t="s">
        <v>83</v>
      </c>
    </row>
    <row r="123" s="11" customFormat="1">
      <c r="B123" s="233"/>
      <c r="C123" s="234"/>
      <c r="D123" s="235" t="s">
        <v>173</v>
      </c>
      <c r="E123" s="236" t="s">
        <v>22</v>
      </c>
      <c r="F123" s="237" t="s">
        <v>868</v>
      </c>
      <c r="G123" s="234"/>
      <c r="H123" s="238">
        <v>670</v>
      </c>
      <c r="I123" s="239"/>
      <c r="J123" s="234"/>
      <c r="K123" s="234"/>
      <c r="L123" s="240"/>
      <c r="M123" s="241"/>
      <c r="N123" s="242"/>
      <c r="O123" s="242"/>
      <c r="P123" s="242"/>
      <c r="Q123" s="242"/>
      <c r="R123" s="242"/>
      <c r="S123" s="242"/>
      <c r="T123" s="243"/>
      <c r="AT123" s="244" t="s">
        <v>173</v>
      </c>
      <c r="AU123" s="244" t="s">
        <v>83</v>
      </c>
      <c r="AV123" s="11" t="s">
        <v>83</v>
      </c>
      <c r="AW123" s="11" t="s">
        <v>37</v>
      </c>
      <c r="AX123" s="11" t="s">
        <v>74</v>
      </c>
      <c r="AY123" s="244" t="s">
        <v>163</v>
      </c>
    </row>
    <row r="124" s="11" customFormat="1">
      <c r="B124" s="233"/>
      <c r="C124" s="234"/>
      <c r="D124" s="235" t="s">
        <v>173</v>
      </c>
      <c r="E124" s="236" t="s">
        <v>22</v>
      </c>
      <c r="F124" s="237" t="s">
        <v>869</v>
      </c>
      <c r="G124" s="234"/>
      <c r="H124" s="238">
        <v>-529</v>
      </c>
      <c r="I124" s="239"/>
      <c r="J124" s="234"/>
      <c r="K124" s="234"/>
      <c r="L124" s="240"/>
      <c r="M124" s="241"/>
      <c r="N124" s="242"/>
      <c r="O124" s="242"/>
      <c r="P124" s="242"/>
      <c r="Q124" s="242"/>
      <c r="R124" s="242"/>
      <c r="S124" s="242"/>
      <c r="T124" s="243"/>
      <c r="AT124" s="244" t="s">
        <v>173</v>
      </c>
      <c r="AU124" s="244" t="s">
        <v>83</v>
      </c>
      <c r="AV124" s="11" t="s">
        <v>83</v>
      </c>
      <c r="AW124" s="11" t="s">
        <v>37</v>
      </c>
      <c r="AX124" s="11" t="s">
        <v>74</v>
      </c>
      <c r="AY124" s="244" t="s">
        <v>163</v>
      </c>
    </row>
    <row r="125" s="13" customFormat="1">
      <c r="B125" s="261"/>
      <c r="C125" s="262"/>
      <c r="D125" s="235" t="s">
        <v>173</v>
      </c>
      <c r="E125" s="263" t="s">
        <v>22</v>
      </c>
      <c r="F125" s="264" t="s">
        <v>266</v>
      </c>
      <c r="G125" s="262"/>
      <c r="H125" s="265">
        <v>141</v>
      </c>
      <c r="I125" s="266"/>
      <c r="J125" s="262"/>
      <c r="K125" s="262"/>
      <c r="L125" s="267"/>
      <c r="M125" s="268"/>
      <c r="N125" s="269"/>
      <c r="O125" s="269"/>
      <c r="P125" s="269"/>
      <c r="Q125" s="269"/>
      <c r="R125" s="269"/>
      <c r="S125" s="269"/>
      <c r="T125" s="270"/>
      <c r="AT125" s="271" t="s">
        <v>173</v>
      </c>
      <c r="AU125" s="271" t="s">
        <v>83</v>
      </c>
      <c r="AV125" s="13" t="s">
        <v>183</v>
      </c>
      <c r="AW125" s="13" t="s">
        <v>37</v>
      </c>
      <c r="AX125" s="13" t="s">
        <v>24</v>
      </c>
      <c r="AY125" s="271" t="s">
        <v>163</v>
      </c>
    </row>
    <row r="126" s="1" customFormat="1" ht="38.25" customHeight="1">
      <c r="B126" s="46"/>
      <c r="C126" s="221" t="s">
        <v>213</v>
      </c>
      <c r="D126" s="221" t="s">
        <v>166</v>
      </c>
      <c r="E126" s="222" t="s">
        <v>870</v>
      </c>
      <c r="F126" s="223" t="s">
        <v>871</v>
      </c>
      <c r="G126" s="224" t="s">
        <v>261</v>
      </c>
      <c r="H126" s="225">
        <v>106</v>
      </c>
      <c r="I126" s="226"/>
      <c r="J126" s="227">
        <f>ROUND(I126*H126,2)</f>
        <v>0</v>
      </c>
      <c r="K126" s="223" t="s">
        <v>232</v>
      </c>
      <c r="L126" s="72"/>
      <c r="M126" s="228" t="s">
        <v>22</v>
      </c>
      <c r="N126" s="229" t="s">
        <v>45</v>
      </c>
      <c r="O126" s="47"/>
      <c r="P126" s="230">
        <f>O126*H126</f>
        <v>0</v>
      </c>
      <c r="Q126" s="230">
        <v>0</v>
      </c>
      <c r="R126" s="230">
        <f>Q126*H126</f>
        <v>0</v>
      </c>
      <c r="S126" s="230">
        <v>0.11500000000000001</v>
      </c>
      <c r="T126" s="231">
        <f>S126*H126</f>
        <v>12.190000000000001</v>
      </c>
      <c r="AR126" s="24" t="s">
        <v>183</v>
      </c>
      <c r="AT126" s="24" t="s">
        <v>166</v>
      </c>
      <c r="AU126" s="24" t="s">
        <v>83</v>
      </c>
      <c r="AY126" s="24" t="s">
        <v>163</v>
      </c>
      <c r="BE126" s="232">
        <f>IF(N126="základní",J126,0)</f>
        <v>0</v>
      </c>
      <c r="BF126" s="232">
        <f>IF(N126="snížená",J126,0)</f>
        <v>0</v>
      </c>
      <c r="BG126" s="232">
        <f>IF(N126="zákl. přenesená",J126,0)</f>
        <v>0</v>
      </c>
      <c r="BH126" s="232">
        <f>IF(N126="sníž. přenesená",J126,0)</f>
        <v>0</v>
      </c>
      <c r="BI126" s="232">
        <f>IF(N126="nulová",J126,0)</f>
        <v>0</v>
      </c>
      <c r="BJ126" s="24" t="s">
        <v>24</v>
      </c>
      <c r="BK126" s="232">
        <f>ROUND(I126*H126,2)</f>
        <v>0</v>
      </c>
      <c r="BL126" s="24" t="s">
        <v>183</v>
      </c>
      <c r="BM126" s="24" t="s">
        <v>872</v>
      </c>
    </row>
    <row r="127" s="1" customFormat="1">
      <c r="B127" s="46"/>
      <c r="C127" s="74"/>
      <c r="D127" s="235" t="s">
        <v>234</v>
      </c>
      <c r="E127" s="74"/>
      <c r="F127" s="259" t="s">
        <v>263</v>
      </c>
      <c r="G127" s="74"/>
      <c r="H127" s="74"/>
      <c r="I127" s="191"/>
      <c r="J127" s="74"/>
      <c r="K127" s="74"/>
      <c r="L127" s="72"/>
      <c r="M127" s="260"/>
      <c r="N127" s="47"/>
      <c r="O127" s="47"/>
      <c r="P127" s="47"/>
      <c r="Q127" s="47"/>
      <c r="R127" s="47"/>
      <c r="S127" s="47"/>
      <c r="T127" s="95"/>
      <c r="AT127" s="24" t="s">
        <v>234</v>
      </c>
      <c r="AU127" s="24" t="s">
        <v>83</v>
      </c>
    </row>
    <row r="128" s="11" customFormat="1">
      <c r="B128" s="233"/>
      <c r="C128" s="234"/>
      <c r="D128" s="235" t="s">
        <v>173</v>
      </c>
      <c r="E128" s="236" t="s">
        <v>22</v>
      </c>
      <c r="F128" s="237" t="s">
        <v>873</v>
      </c>
      <c r="G128" s="234"/>
      <c r="H128" s="238">
        <v>106</v>
      </c>
      <c r="I128" s="239"/>
      <c r="J128" s="234"/>
      <c r="K128" s="234"/>
      <c r="L128" s="240"/>
      <c r="M128" s="241"/>
      <c r="N128" s="242"/>
      <c r="O128" s="242"/>
      <c r="P128" s="242"/>
      <c r="Q128" s="242"/>
      <c r="R128" s="242"/>
      <c r="S128" s="242"/>
      <c r="T128" s="243"/>
      <c r="AT128" s="244" t="s">
        <v>173</v>
      </c>
      <c r="AU128" s="244" t="s">
        <v>83</v>
      </c>
      <c r="AV128" s="11" t="s">
        <v>83</v>
      </c>
      <c r="AW128" s="11" t="s">
        <v>37</v>
      </c>
      <c r="AX128" s="11" t="s">
        <v>24</v>
      </c>
      <c r="AY128" s="244" t="s">
        <v>163</v>
      </c>
    </row>
    <row r="129" s="1" customFormat="1" ht="38.25" customHeight="1">
      <c r="B129" s="46"/>
      <c r="C129" s="221" t="s">
        <v>29</v>
      </c>
      <c r="D129" s="221" t="s">
        <v>166</v>
      </c>
      <c r="E129" s="222" t="s">
        <v>874</v>
      </c>
      <c r="F129" s="223" t="s">
        <v>875</v>
      </c>
      <c r="G129" s="224" t="s">
        <v>273</v>
      </c>
      <c r="H129" s="225">
        <v>1654.8</v>
      </c>
      <c r="I129" s="226"/>
      <c r="J129" s="227">
        <f>ROUND(I129*H129,2)</f>
        <v>0</v>
      </c>
      <c r="K129" s="223" t="s">
        <v>232</v>
      </c>
      <c r="L129" s="72"/>
      <c r="M129" s="228" t="s">
        <v>22</v>
      </c>
      <c r="N129" s="229" t="s">
        <v>45</v>
      </c>
      <c r="O129" s="47"/>
      <c r="P129" s="230">
        <f>O129*H129</f>
        <v>0</v>
      </c>
      <c r="Q129" s="230">
        <v>0</v>
      </c>
      <c r="R129" s="230">
        <f>Q129*H129</f>
        <v>0</v>
      </c>
      <c r="S129" s="230">
        <v>0</v>
      </c>
      <c r="T129" s="231">
        <f>S129*H129</f>
        <v>0</v>
      </c>
      <c r="AR129" s="24" t="s">
        <v>183</v>
      </c>
      <c r="AT129" s="24" t="s">
        <v>166</v>
      </c>
      <c r="AU129" s="24" t="s">
        <v>83</v>
      </c>
      <c r="AY129" s="24" t="s">
        <v>163</v>
      </c>
      <c r="BE129" s="232">
        <f>IF(N129="základní",J129,0)</f>
        <v>0</v>
      </c>
      <c r="BF129" s="232">
        <f>IF(N129="snížená",J129,0)</f>
        <v>0</v>
      </c>
      <c r="BG129" s="232">
        <f>IF(N129="zákl. přenesená",J129,0)</f>
        <v>0</v>
      </c>
      <c r="BH129" s="232">
        <f>IF(N129="sníž. přenesená",J129,0)</f>
        <v>0</v>
      </c>
      <c r="BI129" s="232">
        <f>IF(N129="nulová",J129,0)</f>
        <v>0</v>
      </c>
      <c r="BJ129" s="24" t="s">
        <v>24</v>
      </c>
      <c r="BK129" s="232">
        <f>ROUND(I129*H129,2)</f>
        <v>0</v>
      </c>
      <c r="BL129" s="24" t="s">
        <v>183</v>
      </c>
      <c r="BM129" s="24" t="s">
        <v>876</v>
      </c>
    </row>
    <row r="130" s="1" customFormat="1">
      <c r="B130" s="46"/>
      <c r="C130" s="74"/>
      <c r="D130" s="235" t="s">
        <v>234</v>
      </c>
      <c r="E130" s="74"/>
      <c r="F130" s="259" t="s">
        <v>275</v>
      </c>
      <c r="G130" s="74"/>
      <c r="H130" s="74"/>
      <c r="I130" s="191"/>
      <c r="J130" s="74"/>
      <c r="K130" s="74"/>
      <c r="L130" s="72"/>
      <c r="M130" s="260"/>
      <c r="N130" s="47"/>
      <c r="O130" s="47"/>
      <c r="P130" s="47"/>
      <c r="Q130" s="47"/>
      <c r="R130" s="47"/>
      <c r="S130" s="47"/>
      <c r="T130" s="95"/>
      <c r="AT130" s="24" t="s">
        <v>234</v>
      </c>
      <c r="AU130" s="24" t="s">
        <v>83</v>
      </c>
    </row>
    <row r="131" s="12" customFormat="1">
      <c r="B131" s="245"/>
      <c r="C131" s="246"/>
      <c r="D131" s="235" t="s">
        <v>173</v>
      </c>
      <c r="E131" s="247" t="s">
        <v>22</v>
      </c>
      <c r="F131" s="248" t="s">
        <v>299</v>
      </c>
      <c r="G131" s="246"/>
      <c r="H131" s="247" t="s">
        <v>22</v>
      </c>
      <c r="I131" s="249"/>
      <c r="J131" s="246"/>
      <c r="K131" s="246"/>
      <c r="L131" s="250"/>
      <c r="M131" s="251"/>
      <c r="N131" s="252"/>
      <c r="O131" s="252"/>
      <c r="P131" s="252"/>
      <c r="Q131" s="252"/>
      <c r="R131" s="252"/>
      <c r="S131" s="252"/>
      <c r="T131" s="253"/>
      <c r="AT131" s="254" t="s">
        <v>173</v>
      </c>
      <c r="AU131" s="254" t="s">
        <v>83</v>
      </c>
      <c r="AV131" s="12" t="s">
        <v>24</v>
      </c>
      <c r="AW131" s="12" t="s">
        <v>37</v>
      </c>
      <c r="AX131" s="12" t="s">
        <v>74</v>
      </c>
      <c r="AY131" s="254" t="s">
        <v>163</v>
      </c>
    </row>
    <row r="132" s="11" customFormat="1">
      <c r="B132" s="233"/>
      <c r="C132" s="234"/>
      <c r="D132" s="235" t="s">
        <v>173</v>
      </c>
      <c r="E132" s="236" t="s">
        <v>22</v>
      </c>
      <c r="F132" s="237" t="s">
        <v>877</v>
      </c>
      <c r="G132" s="234"/>
      <c r="H132" s="238">
        <v>1654.8</v>
      </c>
      <c r="I132" s="239"/>
      <c r="J132" s="234"/>
      <c r="K132" s="234"/>
      <c r="L132" s="240"/>
      <c r="M132" s="241"/>
      <c r="N132" s="242"/>
      <c r="O132" s="242"/>
      <c r="P132" s="242"/>
      <c r="Q132" s="242"/>
      <c r="R132" s="242"/>
      <c r="S132" s="242"/>
      <c r="T132" s="243"/>
      <c r="AT132" s="244" t="s">
        <v>173</v>
      </c>
      <c r="AU132" s="244" t="s">
        <v>83</v>
      </c>
      <c r="AV132" s="11" t="s">
        <v>83</v>
      </c>
      <c r="AW132" s="11" t="s">
        <v>37</v>
      </c>
      <c r="AX132" s="11" t="s">
        <v>24</v>
      </c>
      <c r="AY132" s="244" t="s">
        <v>163</v>
      </c>
    </row>
    <row r="133" s="1" customFormat="1" ht="38.25" customHeight="1">
      <c r="B133" s="46"/>
      <c r="C133" s="221" t="s">
        <v>282</v>
      </c>
      <c r="D133" s="221" t="s">
        <v>166</v>
      </c>
      <c r="E133" s="222" t="s">
        <v>804</v>
      </c>
      <c r="F133" s="223" t="s">
        <v>805</v>
      </c>
      <c r="G133" s="224" t="s">
        <v>273</v>
      </c>
      <c r="H133" s="225">
        <v>1654.8</v>
      </c>
      <c r="I133" s="226"/>
      <c r="J133" s="227">
        <f>ROUND(I133*H133,2)</f>
        <v>0</v>
      </c>
      <c r="K133" s="223" t="s">
        <v>232</v>
      </c>
      <c r="L133" s="72"/>
      <c r="M133" s="228" t="s">
        <v>22</v>
      </c>
      <c r="N133" s="229" t="s">
        <v>45</v>
      </c>
      <c r="O133" s="47"/>
      <c r="P133" s="230">
        <f>O133*H133</f>
        <v>0</v>
      </c>
      <c r="Q133" s="230">
        <v>0</v>
      </c>
      <c r="R133" s="230">
        <f>Q133*H133</f>
        <v>0</v>
      </c>
      <c r="S133" s="230">
        <v>0</v>
      </c>
      <c r="T133" s="231">
        <f>S133*H133</f>
        <v>0</v>
      </c>
      <c r="AR133" s="24" t="s">
        <v>183</v>
      </c>
      <c r="AT133" s="24" t="s">
        <v>166</v>
      </c>
      <c r="AU133" s="24" t="s">
        <v>83</v>
      </c>
      <c r="AY133" s="24" t="s">
        <v>163</v>
      </c>
      <c r="BE133" s="232">
        <f>IF(N133="základní",J133,0)</f>
        <v>0</v>
      </c>
      <c r="BF133" s="232">
        <f>IF(N133="snížená",J133,0)</f>
        <v>0</v>
      </c>
      <c r="BG133" s="232">
        <f>IF(N133="zákl. přenesená",J133,0)</f>
        <v>0</v>
      </c>
      <c r="BH133" s="232">
        <f>IF(N133="sníž. přenesená",J133,0)</f>
        <v>0</v>
      </c>
      <c r="BI133" s="232">
        <f>IF(N133="nulová",J133,0)</f>
        <v>0</v>
      </c>
      <c r="BJ133" s="24" t="s">
        <v>24</v>
      </c>
      <c r="BK133" s="232">
        <f>ROUND(I133*H133,2)</f>
        <v>0</v>
      </c>
      <c r="BL133" s="24" t="s">
        <v>183</v>
      </c>
      <c r="BM133" s="24" t="s">
        <v>878</v>
      </c>
    </row>
    <row r="134" s="1" customFormat="1">
      <c r="B134" s="46"/>
      <c r="C134" s="74"/>
      <c r="D134" s="235" t="s">
        <v>234</v>
      </c>
      <c r="E134" s="74"/>
      <c r="F134" s="259" t="s">
        <v>281</v>
      </c>
      <c r="G134" s="74"/>
      <c r="H134" s="74"/>
      <c r="I134" s="191"/>
      <c r="J134" s="74"/>
      <c r="K134" s="74"/>
      <c r="L134" s="72"/>
      <c r="M134" s="260"/>
      <c r="N134" s="47"/>
      <c r="O134" s="47"/>
      <c r="P134" s="47"/>
      <c r="Q134" s="47"/>
      <c r="R134" s="47"/>
      <c r="S134" s="47"/>
      <c r="T134" s="95"/>
      <c r="AT134" s="24" t="s">
        <v>234</v>
      </c>
      <c r="AU134" s="24" t="s">
        <v>83</v>
      </c>
    </row>
    <row r="135" s="12" customFormat="1">
      <c r="B135" s="245"/>
      <c r="C135" s="246"/>
      <c r="D135" s="235" t="s">
        <v>173</v>
      </c>
      <c r="E135" s="247" t="s">
        <v>22</v>
      </c>
      <c r="F135" s="248" t="s">
        <v>879</v>
      </c>
      <c r="G135" s="246"/>
      <c r="H135" s="247" t="s">
        <v>22</v>
      </c>
      <c r="I135" s="249"/>
      <c r="J135" s="246"/>
      <c r="K135" s="246"/>
      <c r="L135" s="250"/>
      <c r="M135" s="251"/>
      <c r="N135" s="252"/>
      <c r="O135" s="252"/>
      <c r="P135" s="252"/>
      <c r="Q135" s="252"/>
      <c r="R135" s="252"/>
      <c r="S135" s="252"/>
      <c r="T135" s="253"/>
      <c r="AT135" s="254" t="s">
        <v>173</v>
      </c>
      <c r="AU135" s="254" t="s">
        <v>83</v>
      </c>
      <c r="AV135" s="12" t="s">
        <v>24</v>
      </c>
      <c r="AW135" s="12" t="s">
        <v>37</v>
      </c>
      <c r="AX135" s="12" t="s">
        <v>74</v>
      </c>
      <c r="AY135" s="254" t="s">
        <v>163</v>
      </c>
    </row>
    <row r="136" s="11" customFormat="1">
      <c r="B136" s="233"/>
      <c r="C136" s="234"/>
      <c r="D136" s="235" t="s">
        <v>173</v>
      </c>
      <c r="E136" s="236" t="s">
        <v>22</v>
      </c>
      <c r="F136" s="237" t="s">
        <v>877</v>
      </c>
      <c r="G136" s="234"/>
      <c r="H136" s="238">
        <v>1654.8</v>
      </c>
      <c r="I136" s="239"/>
      <c r="J136" s="234"/>
      <c r="K136" s="234"/>
      <c r="L136" s="240"/>
      <c r="M136" s="241"/>
      <c r="N136" s="242"/>
      <c r="O136" s="242"/>
      <c r="P136" s="242"/>
      <c r="Q136" s="242"/>
      <c r="R136" s="242"/>
      <c r="S136" s="242"/>
      <c r="T136" s="243"/>
      <c r="AT136" s="244" t="s">
        <v>173</v>
      </c>
      <c r="AU136" s="244" t="s">
        <v>83</v>
      </c>
      <c r="AV136" s="11" t="s">
        <v>83</v>
      </c>
      <c r="AW136" s="11" t="s">
        <v>37</v>
      </c>
      <c r="AX136" s="11" t="s">
        <v>24</v>
      </c>
      <c r="AY136" s="244" t="s">
        <v>163</v>
      </c>
    </row>
    <row r="137" s="1" customFormat="1" ht="38.25" customHeight="1">
      <c r="B137" s="46"/>
      <c r="C137" s="221" t="s">
        <v>286</v>
      </c>
      <c r="D137" s="221" t="s">
        <v>166</v>
      </c>
      <c r="E137" s="222" t="s">
        <v>278</v>
      </c>
      <c r="F137" s="223" t="s">
        <v>279</v>
      </c>
      <c r="G137" s="224" t="s">
        <v>273</v>
      </c>
      <c r="H137" s="225">
        <v>2299.9400000000001</v>
      </c>
      <c r="I137" s="226"/>
      <c r="J137" s="227">
        <f>ROUND(I137*H137,2)</f>
        <v>0</v>
      </c>
      <c r="K137" s="223" t="s">
        <v>232</v>
      </c>
      <c r="L137" s="72"/>
      <c r="M137" s="228" t="s">
        <v>22</v>
      </c>
      <c r="N137" s="229" t="s">
        <v>45</v>
      </c>
      <c r="O137" s="47"/>
      <c r="P137" s="230">
        <f>O137*H137</f>
        <v>0</v>
      </c>
      <c r="Q137" s="230">
        <v>0</v>
      </c>
      <c r="R137" s="230">
        <f>Q137*H137</f>
        <v>0</v>
      </c>
      <c r="S137" s="230">
        <v>0</v>
      </c>
      <c r="T137" s="231">
        <f>S137*H137</f>
        <v>0</v>
      </c>
      <c r="AR137" s="24" t="s">
        <v>183</v>
      </c>
      <c r="AT137" s="24" t="s">
        <v>166</v>
      </c>
      <c r="AU137" s="24" t="s">
        <v>83</v>
      </c>
      <c r="AY137" s="24" t="s">
        <v>163</v>
      </c>
      <c r="BE137" s="232">
        <f>IF(N137="základní",J137,0)</f>
        <v>0</v>
      </c>
      <c r="BF137" s="232">
        <f>IF(N137="snížená",J137,0)</f>
        <v>0</v>
      </c>
      <c r="BG137" s="232">
        <f>IF(N137="zákl. přenesená",J137,0)</f>
        <v>0</v>
      </c>
      <c r="BH137" s="232">
        <f>IF(N137="sníž. přenesená",J137,0)</f>
        <v>0</v>
      </c>
      <c r="BI137" s="232">
        <f>IF(N137="nulová",J137,0)</f>
        <v>0</v>
      </c>
      <c r="BJ137" s="24" t="s">
        <v>24</v>
      </c>
      <c r="BK137" s="232">
        <f>ROUND(I137*H137,2)</f>
        <v>0</v>
      </c>
      <c r="BL137" s="24" t="s">
        <v>183</v>
      </c>
      <c r="BM137" s="24" t="s">
        <v>880</v>
      </c>
    </row>
    <row r="138" s="1" customFormat="1">
      <c r="B138" s="46"/>
      <c r="C138" s="74"/>
      <c r="D138" s="235" t="s">
        <v>234</v>
      </c>
      <c r="E138" s="74"/>
      <c r="F138" s="259" t="s">
        <v>281</v>
      </c>
      <c r="G138" s="74"/>
      <c r="H138" s="74"/>
      <c r="I138" s="191"/>
      <c r="J138" s="74"/>
      <c r="K138" s="74"/>
      <c r="L138" s="72"/>
      <c r="M138" s="260"/>
      <c r="N138" s="47"/>
      <c r="O138" s="47"/>
      <c r="P138" s="47"/>
      <c r="Q138" s="47"/>
      <c r="R138" s="47"/>
      <c r="S138" s="47"/>
      <c r="T138" s="95"/>
      <c r="AT138" s="24" t="s">
        <v>234</v>
      </c>
      <c r="AU138" s="24" t="s">
        <v>83</v>
      </c>
    </row>
    <row r="139" s="11" customFormat="1">
      <c r="B139" s="233"/>
      <c r="C139" s="234"/>
      <c r="D139" s="235" t="s">
        <v>173</v>
      </c>
      <c r="E139" s="236" t="s">
        <v>22</v>
      </c>
      <c r="F139" s="237" t="s">
        <v>881</v>
      </c>
      <c r="G139" s="234"/>
      <c r="H139" s="238">
        <v>277.92000000000002</v>
      </c>
      <c r="I139" s="239"/>
      <c r="J139" s="234"/>
      <c r="K139" s="234"/>
      <c r="L139" s="240"/>
      <c r="M139" s="241"/>
      <c r="N139" s="242"/>
      <c r="O139" s="242"/>
      <c r="P139" s="242"/>
      <c r="Q139" s="242"/>
      <c r="R139" s="242"/>
      <c r="S139" s="242"/>
      <c r="T139" s="243"/>
      <c r="AT139" s="244" t="s">
        <v>173</v>
      </c>
      <c r="AU139" s="244" t="s">
        <v>83</v>
      </c>
      <c r="AV139" s="11" t="s">
        <v>83</v>
      </c>
      <c r="AW139" s="11" t="s">
        <v>37</v>
      </c>
      <c r="AX139" s="11" t="s">
        <v>74</v>
      </c>
      <c r="AY139" s="244" t="s">
        <v>163</v>
      </c>
    </row>
    <row r="140" s="11" customFormat="1">
      <c r="B140" s="233"/>
      <c r="C140" s="234"/>
      <c r="D140" s="235" t="s">
        <v>173</v>
      </c>
      <c r="E140" s="236" t="s">
        <v>22</v>
      </c>
      <c r="F140" s="237" t="s">
        <v>882</v>
      </c>
      <c r="G140" s="234"/>
      <c r="H140" s="238">
        <v>433.25999999999999</v>
      </c>
      <c r="I140" s="239"/>
      <c r="J140" s="234"/>
      <c r="K140" s="234"/>
      <c r="L140" s="240"/>
      <c r="M140" s="241"/>
      <c r="N140" s="242"/>
      <c r="O140" s="242"/>
      <c r="P140" s="242"/>
      <c r="Q140" s="242"/>
      <c r="R140" s="242"/>
      <c r="S140" s="242"/>
      <c r="T140" s="243"/>
      <c r="AT140" s="244" t="s">
        <v>173</v>
      </c>
      <c r="AU140" s="244" t="s">
        <v>83</v>
      </c>
      <c r="AV140" s="11" t="s">
        <v>83</v>
      </c>
      <c r="AW140" s="11" t="s">
        <v>37</v>
      </c>
      <c r="AX140" s="11" t="s">
        <v>74</v>
      </c>
      <c r="AY140" s="244" t="s">
        <v>163</v>
      </c>
    </row>
    <row r="141" s="11" customFormat="1">
      <c r="B141" s="233"/>
      <c r="C141" s="234"/>
      <c r="D141" s="235" t="s">
        <v>173</v>
      </c>
      <c r="E141" s="236" t="s">
        <v>22</v>
      </c>
      <c r="F141" s="237" t="s">
        <v>883</v>
      </c>
      <c r="G141" s="234"/>
      <c r="H141" s="238">
        <v>1588.76</v>
      </c>
      <c r="I141" s="239"/>
      <c r="J141" s="234"/>
      <c r="K141" s="234"/>
      <c r="L141" s="240"/>
      <c r="M141" s="241"/>
      <c r="N141" s="242"/>
      <c r="O141" s="242"/>
      <c r="P141" s="242"/>
      <c r="Q141" s="242"/>
      <c r="R141" s="242"/>
      <c r="S141" s="242"/>
      <c r="T141" s="243"/>
      <c r="AT141" s="244" t="s">
        <v>173</v>
      </c>
      <c r="AU141" s="244" t="s">
        <v>83</v>
      </c>
      <c r="AV141" s="11" t="s">
        <v>83</v>
      </c>
      <c r="AW141" s="11" t="s">
        <v>37</v>
      </c>
      <c r="AX141" s="11" t="s">
        <v>74</v>
      </c>
      <c r="AY141" s="244" t="s">
        <v>163</v>
      </c>
    </row>
    <row r="142" s="13" customFormat="1">
      <c r="B142" s="261"/>
      <c r="C142" s="262"/>
      <c r="D142" s="235" t="s">
        <v>173</v>
      </c>
      <c r="E142" s="263" t="s">
        <v>22</v>
      </c>
      <c r="F142" s="264" t="s">
        <v>266</v>
      </c>
      <c r="G142" s="262"/>
      <c r="H142" s="265">
        <v>2299.9400000000001</v>
      </c>
      <c r="I142" s="266"/>
      <c r="J142" s="262"/>
      <c r="K142" s="262"/>
      <c r="L142" s="267"/>
      <c r="M142" s="268"/>
      <c r="N142" s="269"/>
      <c r="O142" s="269"/>
      <c r="P142" s="269"/>
      <c r="Q142" s="269"/>
      <c r="R142" s="269"/>
      <c r="S142" s="269"/>
      <c r="T142" s="270"/>
      <c r="AT142" s="271" t="s">
        <v>173</v>
      </c>
      <c r="AU142" s="271" t="s">
        <v>83</v>
      </c>
      <c r="AV142" s="13" t="s">
        <v>183</v>
      </c>
      <c r="AW142" s="13" t="s">
        <v>37</v>
      </c>
      <c r="AX142" s="13" t="s">
        <v>24</v>
      </c>
      <c r="AY142" s="271" t="s">
        <v>163</v>
      </c>
    </row>
    <row r="143" s="1" customFormat="1" ht="38.25" customHeight="1">
      <c r="B143" s="46"/>
      <c r="C143" s="221" t="s">
        <v>291</v>
      </c>
      <c r="D143" s="221" t="s">
        <v>166</v>
      </c>
      <c r="E143" s="222" t="s">
        <v>287</v>
      </c>
      <c r="F143" s="223" t="s">
        <v>288</v>
      </c>
      <c r="G143" s="224" t="s">
        <v>273</v>
      </c>
      <c r="H143" s="225">
        <v>1149.97</v>
      </c>
      <c r="I143" s="226"/>
      <c r="J143" s="227">
        <f>ROUND(I143*H143,2)</f>
        <v>0</v>
      </c>
      <c r="K143" s="223" t="s">
        <v>232</v>
      </c>
      <c r="L143" s="72"/>
      <c r="M143" s="228" t="s">
        <v>22</v>
      </c>
      <c r="N143" s="229" t="s">
        <v>45</v>
      </c>
      <c r="O143" s="47"/>
      <c r="P143" s="230">
        <f>O143*H143</f>
        <v>0</v>
      </c>
      <c r="Q143" s="230">
        <v>0</v>
      </c>
      <c r="R143" s="230">
        <f>Q143*H143</f>
        <v>0</v>
      </c>
      <c r="S143" s="230">
        <v>0</v>
      </c>
      <c r="T143" s="231">
        <f>S143*H143</f>
        <v>0</v>
      </c>
      <c r="AR143" s="24" t="s">
        <v>183</v>
      </c>
      <c r="AT143" s="24" t="s">
        <v>166</v>
      </c>
      <c r="AU143" s="24" t="s">
        <v>83</v>
      </c>
      <c r="AY143" s="24" t="s">
        <v>163</v>
      </c>
      <c r="BE143" s="232">
        <f>IF(N143="základní",J143,0)</f>
        <v>0</v>
      </c>
      <c r="BF143" s="232">
        <f>IF(N143="snížená",J143,0)</f>
        <v>0</v>
      </c>
      <c r="BG143" s="232">
        <f>IF(N143="zákl. přenesená",J143,0)</f>
        <v>0</v>
      </c>
      <c r="BH143" s="232">
        <f>IF(N143="sníž. přenesená",J143,0)</f>
        <v>0</v>
      </c>
      <c r="BI143" s="232">
        <f>IF(N143="nulová",J143,0)</f>
        <v>0</v>
      </c>
      <c r="BJ143" s="24" t="s">
        <v>24</v>
      </c>
      <c r="BK143" s="232">
        <f>ROUND(I143*H143,2)</f>
        <v>0</v>
      </c>
      <c r="BL143" s="24" t="s">
        <v>183</v>
      </c>
      <c r="BM143" s="24" t="s">
        <v>884</v>
      </c>
    </row>
    <row r="144" s="1" customFormat="1">
      <c r="B144" s="46"/>
      <c r="C144" s="74"/>
      <c r="D144" s="235" t="s">
        <v>234</v>
      </c>
      <c r="E144" s="74"/>
      <c r="F144" s="259" t="s">
        <v>281</v>
      </c>
      <c r="G144" s="74"/>
      <c r="H144" s="74"/>
      <c r="I144" s="191"/>
      <c r="J144" s="74"/>
      <c r="K144" s="74"/>
      <c r="L144" s="72"/>
      <c r="M144" s="260"/>
      <c r="N144" s="47"/>
      <c r="O144" s="47"/>
      <c r="P144" s="47"/>
      <c r="Q144" s="47"/>
      <c r="R144" s="47"/>
      <c r="S144" s="47"/>
      <c r="T144" s="95"/>
      <c r="AT144" s="24" t="s">
        <v>234</v>
      </c>
      <c r="AU144" s="24" t="s">
        <v>83</v>
      </c>
    </row>
    <row r="145" s="11" customFormat="1">
      <c r="B145" s="233"/>
      <c r="C145" s="234"/>
      <c r="D145" s="235" t="s">
        <v>173</v>
      </c>
      <c r="E145" s="236" t="s">
        <v>22</v>
      </c>
      <c r="F145" s="237" t="s">
        <v>881</v>
      </c>
      <c r="G145" s="234"/>
      <c r="H145" s="238">
        <v>277.92000000000002</v>
      </c>
      <c r="I145" s="239"/>
      <c r="J145" s="234"/>
      <c r="K145" s="234"/>
      <c r="L145" s="240"/>
      <c r="M145" s="241"/>
      <c r="N145" s="242"/>
      <c r="O145" s="242"/>
      <c r="P145" s="242"/>
      <c r="Q145" s="242"/>
      <c r="R145" s="242"/>
      <c r="S145" s="242"/>
      <c r="T145" s="243"/>
      <c r="AT145" s="244" t="s">
        <v>173</v>
      </c>
      <c r="AU145" s="244" t="s">
        <v>83</v>
      </c>
      <c r="AV145" s="11" t="s">
        <v>83</v>
      </c>
      <c r="AW145" s="11" t="s">
        <v>37</v>
      </c>
      <c r="AX145" s="11" t="s">
        <v>74</v>
      </c>
      <c r="AY145" s="244" t="s">
        <v>163</v>
      </c>
    </row>
    <row r="146" s="11" customFormat="1">
      <c r="B146" s="233"/>
      <c r="C146" s="234"/>
      <c r="D146" s="235" t="s">
        <v>173</v>
      </c>
      <c r="E146" s="236" t="s">
        <v>22</v>
      </c>
      <c r="F146" s="237" t="s">
        <v>882</v>
      </c>
      <c r="G146" s="234"/>
      <c r="H146" s="238">
        <v>433.25999999999999</v>
      </c>
      <c r="I146" s="239"/>
      <c r="J146" s="234"/>
      <c r="K146" s="234"/>
      <c r="L146" s="240"/>
      <c r="M146" s="241"/>
      <c r="N146" s="242"/>
      <c r="O146" s="242"/>
      <c r="P146" s="242"/>
      <c r="Q146" s="242"/>
      <c r="R146" s="242"/>
      <c r="S146" s="242"/>
      <c r="T146" s="243"/>
      <c r="AT146" s="244" t="s">
        <v>173</v>
      </c>
      <c r="AU146" s="244" t="s">
        <v>83</v>
      </c>
      <c r="AV146" s="11" t="s">
        <v>83</v>
      </c>
      <c r="AW146" s="11" t="s">
        <v>37</v>
      </c>
      <c r="AX146" s="11" t="s">
        <v>74</v>
      </c>
      <c r="AY146" s="244" t="s">
        <v>163</v>
      </c>
    </row>
    <row r="147" s="11" customFormat="1">
      <c r="B147" s="233"/>
      <c r="C147" s="234"/>
      <c r="D147" s="235" t="s">
        <v>173</v>
      </c>
      <c r="E147" s="236" t="s">
        <v>22</v>
      </c>
      <c r="F147" s="237" t="s">
        <v>883</v>
      </c>
      <c r="G147" s="234"/>
      <c r="H147" s="238">
        <v>1588.76</v>
      </c>
      <c r="I147" s="239"/>
      <c r="J147" s="234"/>
      <c r="K147" s="234"/>
      <c r="L147" s="240"/>
      <c r="M147" s="241"/>
      <c r="N147" s="242"/>
      <c r="O147" s="242"/>
      <c r="P147" s="242"/>
      <c r="Q147" s="242"/>
      <c r="R147" s="242"/>
      <c r="S147" s="242"/>
      <c r="T147" s="243"/>
      <c r="AT147" s="244" t="s">
        <v>173</v>
      </c>
      <c r="AU147" s="244" t="s">
        <v>83</v>
      </c>
      <c r="AV147" s="11" t="s">
        <v>83</v>
      </c>
      <c r="AW147" s="11" t="s">
        <v>37</v>
      </c>
      <c r="AX147" s="11" t="s">
        <v>74</v>
      </c>
      <c r="AY147" s="244" t="s">
        <v>163</v>
      </c>
    </row>
    <row r="148" s="13" customFormat="1">
      <c r="B148" s="261"/>
      <c r="C148" s="262"/>
      <c r="D148" s="235" t="s">
        <v>173</v>
      </c>
      <c r="E148" s="263" t="s">
        <v>22</v>
      </c>
      <c r="F148" s="264" t="s">
        <v>266</v>
      </c>
      <c r="G148" s="262"/>
      <c r="H148" s="265">
        <v>2299.9400000000001</v>
      </c>
      <c r="I148" s="266"/>
      <c r="J148" s="262"/>
      <c r="K148" s="262"/>
      <c r="L148" s="267"/>
      <c r="M148" s="268"/>
      <c r="N148" s="269"/>
      <c r="O148" s="269"/>
      <c r="P148" s="269"/>
      <c r="Q148" s="269"/>
      <c r="R148" s="269"/>
      <c r="S148" s="269"/>
      <c r="T148" s="270"/>
      <c r="AT148" s="271" t="s">
        <v>173</v>
      </c>
      <c r="AU148" s="271" t="s">
        <v>83</v>
      </c>
      <c r="AV148" s="13" t="s">
        <v>183</v>
      </c>
      <c r="AW148" s="13" t="s">
        <v>37</v>
      </c>
      <c r="AX148" s="13" t="s">
        <v>24</v>
      </c>
      <c r="AY148" s="271" t="s">
        <v>163</v>
      </c>
    </row>
    <row r="149" s="11" customFormat="1">
      <c r="B149" s="233"/>
      <c r="C149" s="234"/>
      <c r="D149" s="235" t="s">
        <v>173</v>
      </c>
      <c r="E149" s="234"/>
      <c r="F149" s="237" t="s">
        <v>885</v>
      </c>
      <c r="G149" s="234"/>
      <c r="H149" s="238">
        <v>1149.97</v>
      </c>
      <c r="I149" s="239"/>
      <c r="J149" s="234"/>
      <c r="K149" s="234"/>
      <c r="L149" s="240"/>
      <c r="M149" s="241"/>
      <c r="N149" s="242"/>
      <c r="O149" s="242"/>
      <c r="P149" s="242"/>
      <c r="Q149" s="242"/>
      <c r="R149" s="242"/>
      <c r="S149" s="242"/>
      <c r="T149" s="243"/>
      <c r="AT149" s="244" t="s">
        <v>173</v>
      </c>
      <c r="AU149" s="244" t="s">
        <v>83</v>
      </c>
      <c r="AV149" s="11" t="s">
        <v>83</v>
      </c>
      <c r="AW149" s="11" t="s">
        <v>6</v>
      </c>
      <c r="AX149" s="11" t="s">
        <v>24</v>
      </c>
      <c r="AY149" s="244" t="s">
        <v>163</v>
      </c>
    </row>
    <row r="150" s="1" customFormat="1" ht="38.25" customHeight="1">
      <c r="B150" s="46"/>
      <c r="C150" s="221" t="s">
        <v>294</v>
      </c>
      <c r="D150" s="221" t="s">
        <v>166</v>
      </c>
      <c r="E150" s="222" t="s">
        <v>886</v>
      </c>
      <c r="F150" s="223" t="s">
        <v>288</v>
      </c>
      <c r="G150" s="224" t="s">
        <v>273</v>
      </c>
      <c r="H150" s="225">
        <v>827.39999999999998</v>
      </c>
      <c r="I150" s="226"/>
      <c r="J150" s="227">
        <f>ROUND(I150*H150,2)</f>
        <v>0</v>
      </c>
      <c r="K150" s="223" t="s">
        <v>232</v>
      </c>
      <c r="L150" s="72"/>
      <c r="M150" s="228" t="s">
        <v>22</v>
      </c>
      <c r="N150" s="229" t="s">
        <v>45</v>
      </c>
      <c r="O150" s="47"/>
      <c r="P150" s="230">
        <f>O150*H150</f>
        <v>0</v>
      </c>
      <c r="Q150" s="230">
        <v>0</v>
      </c>
      <c r="R150" s="230">
        <f>Q150*H150</f>
        <v>0</v>
      </c>
      <c r="S150" s="230">
        <v>0</v>
      </c>
      <c r="T150" s="231">
        <f>S150*H150</f>
        <v>0</v>
      </c>
      <c r="AR150" s="24" t="s">
        <v>183</v>
      </c>
      <c r="AT150" s="24" t="s">
        <v>166</v>
      </c>
      <c r="AU150" s="24" t="s">
        <v>83</v>
      </c>
      <c r="AY150" s="24" t="s">
        <v>163</v>
      </c>
      <c r="BE150" s="232">
        <f>IF(N150="základní",J150,0)</f>
        <v>0</v>
      </c>
      <c r="BF150" s="232">
        <f>IF(N150="snížená",J150,0)</f>
        <v>0</v>
      </c>
      <c r="BG150" s="232">
        <f>IF(N150="zákl. přenesená",J150,0)</f>
        <v>0</v>
      </c>
      <c r="BH150" s="232">
        <f>IF(N150="sníž. přenesená",J150,0)</f>
        <v>0</v>
      </c>
      <c r="BI150" s="232">
        <f>IF(N150="nulová",J150,0)</f>
        <v>0</v>
      </c>
      <c r="BJ150" s="24" t="s">
        <v>24</v>
      </c>
      <c r="BK150" s="232">
        <f>ROUND(I150*H150,2)</f>
        <v>0</v>
      </c>
      <c r="BL150" s="24" t="s">
        <v>183</v>
      </c>
      <c r="BM150" s="24" t="s">
        <v>887</v>
      </c>
    </row>
    <row r="151" s="1" customFormat="1">
      <c r="B151" s="46"/>
      <c r="C151" s="74"/>
      <c r="D151" s="235" t="s">
        <v>234</v>
      </c>
      <c r="E151" s="74"/>
      <c r="F151" s="259" t="s">
        <v>281</v>
      </c>
      <c r="G151" s="74"/>
      <c r="H151" s="74"/>
      <c r="I151" s="191"/>
      <c r="J151" s="74"/>
      <c r="K151" s="74"/>
      <c r="L151" s="72"/>
      <c r="M151" s="260"/>
      <c r="N151" s="47"/>
      <c r="O151" s="47"/>
      <c r="P151" s="47"/>
      <c r="Q151" s="47"/>
      <c r="R151" s="47"/>
      <c r="S151" s="47"/>
      <c r="T151" s="95"/>
      <c r="AT151" s="24" t="s">
        <v>234</v>
      </c>
      <c r="AU151" s="24" t="s">
        <v>83</v>
      </c>
    </row>
    <row r="152" s="12" customFormat="1">
      <c r="B152" s="245"/>
      <c r="C152" s="246"/>
      <c r="D152" s="235" t="s">
        <v>173</v>
      </c>
      <c r="E152" s="247" t="s">
        <v>22</v>
      </c>
      <c r="F152" s="248" t="s">
        <v>299</v>
      </c>
      <c r="G152" s="246"/>
      <c r="H152" s="247" t="s">
        <v>22</v>
      </c>
      <c r="I152" s="249"/>
      <c r="J152" s="246"/>
      <c r="K152" s="246"/>
      <c r="L152" s="250"/>
      <c r="M152" s="251"/>
      <c r="N152" s="252"/>
      <c r="O152" s="252"/>
      <c r="P152" s="252"/>
      <c r="Q152" s="252"/>
      <c r="R152" s="252"/>
      <c r="S152" s="252"/>
      <c r="T152" s="253"/>
      <c r="AT152" s="254" t="s">
        <v>173</v>
      </c>
      <c r="AU152" s="254" t="s">
        <v>83</v>
      </c>
      <c r="AV152" s="12" t="s">
        <v>24</v>
      </c>
      <c r="AW152" s="12" t="s">
        <v>37</v>
      </c>
      <c r="AX152" s="12" t="s">
        <v>74</v>
      </c>
      <c r="AY152" s="254" t="s">
        <v>163</v>
      </c>
    </row>
    <row r="153" s="11" customFormat="1">
      <c r="B153" s="233"/>
      <c r="C153" s="234"/>
      <c r="D153" s="235" t="s">
        <v>173</v>
      </c>
      <c r="E153" s="236" t="s">
        <v>22</v>
      </c>
      <c r="F153" s="237" t="s">
        <v>877</v>
      </c>
      <c r="G153" s="234"/>
      <c r="H153" s="238">
        <v>1654.8</v>
      </c>
      <c r="I153" s="239"/>
      <c r="J153" s="234"/>
      <c r="K153" s="234"/>
      <c r="L153" s="240"/>
      <c r="M153" s="241"/>
      <c r="N153" s="242"/>
      <c r="O153" s="242"/>
      <c r="P153" s="242"/>
      <c r="Q153" s="242"/>
      <c r="R153" s="242"/>
      <c r="S153" s="242"/>
      <c r="T153" s="243"/>
      <c r="AT153" s="244" t="s">
        <v>173</v>
      </c>
      <c r="AU153" s="244" t="s">
        <v>83</v>
      </c>
      <c r="AV153" s="11" t="s">
        <v>83</v>
      </c>
      <c r="AW153" s="11" t="s">
        <v>37</v>
      </c>
      <c r="AX153" s="11" t="s">
        <v>24</v>
      </c>
      <c r="AY153" s="244" t="s">
        <v>163</v>
      </c>
    </row>
    <row r="154" s="11" customFormat="1">
      <c r="B154" s="233"/>
      <c r="C154" s="234"/>
      <c r="D154" s="235" t="s">
        <v>173</v>
      </c>
      <c r="E154" s="234"/>
      <c r="F154" s="237" t="s">
        <v>888</v>
      </c>
      <c r="G154" s="234"/>
      <c r="H154" s="238">
        <v>827.39999999999998</v>
      </c>
      <c r="I154" s="239"/>
      <c r="J154" s="234"/>
      <c r="K154" s="234"/>
      <c r="L154" s="240"/>
      <c r="M154" s="241"/>
      <c r="N154" s="242"/>
      <c r="O154" s="242"/>
      <c r="P154" s="242"/>
      <c r="Q154" s="242"/>
      <c r="R154" s="242"/>
      <c r="S154" s="242"/>
      <c r="T154" s="243"/>
      <c r="AT154" s="244" t="s">
        <v>173</v>
      </c>
      <c r="AU154" s="244" t="s">
        <v>83</v>
      </c>
      <c r="AV154" s="11" t="s">
        <v>83</v>
      </c>
      <c r="AW154" s="11" t="s">
        <v>6</v>
      </c>
      <c r="AX154" s="11" t="s">
        <v>24</v>
      </c>
      <c r="AY154" s="244" t="s">
        <v>163</v>
      </c>
    </row>
    <row r="155" s="1" customFormat="1" ht="25.5" customHeight="1">
      <c r="B155" s="46"/>
      <c r="C155" s="221" t="s">
        <v>10</v>
      </c>
      <c r="D155" s="221" t="s">
        <v>166</v>
      </c>
      <c r="E155" s="222" t="s">
        <v>889</v>
      </c>
      <c r="F155" s="223" t="s">
        <v>890</v>
      </c>
      <c r="G155" s="224" t="s">
        <v>273</v>
      </c>
      <c r="H155" s="225">
        <v>33.399999999999999</v>
      </c>
      <c r="I155" s="226"/>
      <c r="J155" s="227">
        <f>ROUND(I155*H155,2)</f>
        <v>0</v>
      </c>
      <c r="K155" s="223" t="s">
        <v>232</v>
      </c>
      <c r="L155" s="72"/>
      <c r="M155" s="228" t="s">
        <v>22</v>
      </c>
      <c r="N155" s="229" t="s">
        <v>45</v>
      </c>
      <c r="O155" s="47"/>
      <c r="P155" s="230">
        <f>O155*H155</f>
        <v>0</v>
      </c>
      <c r="Q155" s="230">
        <v>0</v>
      </c>
      <c r="R155" s="230">
        <f>Q155*H155</f>
        <v>0</v>
      </c>
      <c r="S155" s="230">
        <v>0</v>
      </c>
      <c r="T155" s="231">
        <f>S155*H155</f>
        <v>0</v>
      </c>
      <c r="AR155" s="24" t="s">
        <v>183</v>
      </c>
      <c r="AT155" s="24" t="s">
        <v>166</v>
      </c>
      <c r="AU155" s="24" t="s">
        <v>83</v>
      </c>
      <c r="AY155" s="24" t="s">
        <v>163</v>
      </c>
      <c r="BE155" s="232">
        <f>IF(N155="základní",J155,0)</f>
        <v>0</v>
      </c>
      <c r="BF155" s="232">
        <f>IF(N155="snížená",J155,0)</f>
        <v>0</v>
      </c>
      <c r="BG155" s="232">
        <f>IF(N155="zákl. přenesená",J155,0)</f>
        <v>0</v>
      </c>
      <c r="BH155" s="232">
        <f>IF(N155="sníž. přenesená",J155,0)</f>
        <v>0</v>
      </c>
      <c r="BI155" s="232">
        <f>IF(N155="nulová",J155,0)</f>
        <v>0</v>
      </c>
      <c r="BJ155" s="24" t="s">
        <v>24</v>
      </c>
      <c r="BK155" s="232">
        <f>ROUND(I155*H155,2)</f>
        <v>0</v>
      </c>
      <c r="BL155" s="24" t="s">
        <v>183</v>
      </c>
      <c r="BM155" s="24" t="s">
        <v>891</v>
      </c>
    </row>
    <row r="156" s="1" customFormat="1">
      <c r="B156" s="46"/>
      <c r="C156" s="74"/>
      <c r="D156" s="235" t="s">
        <v>234</v>
      </c>
      <c r="E156" s="74"/>
      <c r="F156" s="259" t="s">
        <v>892</v>
      </c>
      <c r="G156" s="74"/>
      <c r="H156" s="74"/>
      <c r="I156" s="191"/>
      <c r="J156" s="74"/>
      <c r="K156" s="74"/>
      <c r="L156" s="72"/>
      <c r="M156" s="260"/>
      <c r="N156" s="47"/>
      <c r="O156" s="47"/>
      <c r="P156" s="47"/>
      <c r="Q156" s="47"/>
      <c r="R156" s="47"/>
      <c r="S156" s="47"/>
      <c r="T156" s="95"/>
      <c r="AT156" s="24" t="s">
        <v>234</v>
      </c>
      <c r="AU156" s="24" t="s">
        <v>83</v>
      </c>
    </row>
    <row r="157" s="11" customFormat="1">
      <c r="B157" s="233"/>
      <c r="C157" s="234"/>
      <c r="D157" s="235" t="s">
        <v>173</v>
      </c>
      <c r="E157" s="236" t="s">
        <v>22</v>
      </c>
      <c r="F157" s="237" t="s">
        <v>893</v>
      </c>
      <c r="G157" s="234"/>
      <c r="H157" s="238">
        <v>33.399999999999999</v>
      </c>
      <c r="I157" s="239"/>
      <c r="J157" s="234"/>
      <c r="K157" s="234"/>
      <c r="L157" s="240"/>
      <c r="M157" s="241"/>
      <c r="N157" s="242"/>
      <c r="O157" s="242"/>
      <c r="P157" s="242"/>
      <c r="Q157" s="242"/>
      <c r="R157" s="242"/>
      <c r="S157" s="242"/>
      <c r="T157" s="243"/>
      <c r="AT157" s="244" t="s">
        <v>173</v>
      </c>
      <c r="AU157" s="244" t="s">
        <v>83</v>
      </c>
      <c r="AV157" s="11" t="s">
        <v>83</v>
      </c>
      <c r="AW157" s="11" t="s">
        <v>37</v>
      </c>
      <c r="AX157" s="11" t="s">
        <v>24</v>
      </c>
      <c r="AY157" s="244" t="s">
        <v>163</v>
      </c>
    </row>
    <row r="158" s="1" customFormat="1" ht="38.25" customHeight="1">
      <c r="B158" s="46"/>
      <c r="C158" s="221" t="s">
        <v>306</v>
      </c>
      <c r="D158" s="221" t="s">
        <v>166</v>
      </c>
      <c r="E158" s="222" t="s">
        <v>295</v>
      </c>
      <c r="F158" s="223" t="s">
        <v>296</v>
      </c>
      <c r="G158" s="224" t="s">
        <v>273</v>
      </c>
      <c r="H158" s="225">
        <v>3309.5999999999999</v>
      </c>
      <c r="I158" s="226"/>
      <c r="J158" s="227">
        <f>ROUND(I158*H158,2)</f>
        <v>0</v>
      </c>
      <c r="K158" s="223" t="s">
        <v>232</v>
      </c>
      <c r="L158" s="72"/>
      <c r="M158" s="228" t="s">
        <v>22</v>
      </c>
      <c r="N158" s="229" t="s">
        <v>45</v>
      </c>
      <c r="O158" s="47"/>
      <c r="P158" s="230">
        <f>O158*H158</f>
        <v>0</v>
      </c>
      <c r="Q158" s="230">
        <v>0</v>
      </c>
      <c r="R158" s="230">
        <f>Q158*H158</f>
        <v>0</v>
      </c>
      <c r="S158" s="230">
        <v>0</v>
      </c>
      <c r="T158" s="231">
        <f>S158*H158</f>
        <v>0</v>
      </c>
      <c r="AR158" s="24" t="s">
        <v>183</v>
      </c>
      <c r="AT158" s="24" t="s">
        <v>166</v>
      </c>
      <c r="AU158" s="24" t="s">
        <v>83</v>
      </c>
      <c r="AY158" s="24" t="s">
        <v>163</v>
      </c>
      <c r="BE158" s="232">
        <f>IF(N158="základní",J158,0)</f>
        <v>0</v>
      </c>
      <c r="BF158" s="232">
        <f>IF(N158="snížená",J158,0)</f>
        <v>0</v>
      </c>
      <c r="BG158" s="232">
        <f>IF(N158="zákl. přenesená",J158,0)</f>
        <v>0</v>
      </c>
      <c r="BH158" s="232">
        <f>IF(N158="sníž. přenesená",J158,0)</f>
        <v>0</v>
      </c>
      <c r="BI158" s="232">
        <f>IF(N158="nulová",J158,0)</f>
        <v>0</v>
      </c>
      <c r="BJ158" s="24" t="s">
        <v>24</v>
      </c>
      <c r="BK158" s="232">
        <f>ROUND(I158*H158,2)</f>
        <v>0</v>
      </c>
      <c r="BL158" s="24" t="s">
        <v>183</v>
      </c>
      <c r="BM158" s="24" t="s">
        <v>894</v>
      </c>
    </row>
    <row r="159" s="1" customFormat="1">
      <c r="B159" s="46"/>
      <c r="C159" s="74"/>
      <c r="D159" s="235" t="s">
        <v>234</v>
      </c>
      <c r="E159" s="74"/>
      <c r="F159" s="259" t="s">
        <v>298</v>
      </c>
      <c r="G159" s="74"/>
      <c r="H159" s="74"/>
      <c r="I159" s="191"/>
      <c r="J159" s="74"/>
      <c r="K159" s="74"/>
      <c r="L159" s="72"/>
      <c r="M159" s="260"/>
      <c r="N159" s="47"/>
      <c r="O159" s="47"/>
      <c r="P159" s="47"/>
      <c r="Q159" s="47"/>
      <c r="R159" s="47"/>
      <c r="S159" s="47"/>
      <c r="T159" s="95"/>
      <c r="AT159" s="24" t="s">
        <v>234</v>
      </c>
      <c r="AU159" s="24" t="s">
        <v>83</v>
      </c>
    </row>
    <row r="160" s="12" customFormat="1">
      <c r="B160" s="245"/>
      <c r="C160" s="246"/>
      <c r="D160" s="235" t="s">
        <v>173</v>
      </c>
      <c r="E160" s="247" t="s">
        <v>22</v>
      </c>
      <c r="F160" s="248" t="s">
        <v>299</v>
      </c>
      <c r="G160" s="246"/>
      <c r="H160" s="247" t="s">
        <v>22</v>
      </c>
      <c r="I160" s="249"/>
      <c r="J160" s="246"/>
      <c r="K160" s="246"/>
      <c r="L160" s="250"/>
      <c r="M160" s="251"/>
      <c r="N160" s="252"/>
      <c r="O160" s="252"/>
      <c r="P160" s="252"/>
      <c r="Q160" s="252"/>
      <c r="R160" s="252"/>
      <c r="S160" s="252"/>
      <c r="T160" s="253"/>
      <c r="AT160" s="254" t="s">
        <v>173</v>
      </c>
      <c r="AU160" s="254" t="s">
        <v>83</v>
      </c>
      <c r="AV160" s="12" t="s">
        <v>24</v>
      </c>
      <c r="AW160" s="12" t="s">
        <v>37</v>
      </c>
      <c r="AX160" s="12" t="s">
        <v>74</v>
      </c>
      <c r="AY160" s="254" t="s">
        <v>163</v>
      </c>
    </row>
    <row r="161" s="11" customFormat="1">
      <c r="B161" s="233"/>
      <c r="C161" s="234"/>
      <c r="D161" s="235" t="s">
        <v>173</v>
      </c>
      <c r="E161" s="236" t="s">
        <v>22</v>
      </c>
      <c r="F161" s="237" t="s">
        <v>895</v>
      </c>
      <c r="G161" s="234"/>
      <c r="H161" s="238">
        <v>1654.8</v>
      </c>
      <c r="I161" s="239"/>
      <c r="J161" s="234"/>
      <c r="K161" s="234"/>
      <c r="L161" s="240"/>
      <c r="M161" s="241"/>
      <c r="N161" s="242"/>
      <c r="O161" s="242"/>
      <c r="P161" s="242"/>
      <c r="Q161" s="242"/>
      <c r="R161" s="242"/>
      <c r="S161" s="242"/>
      <c r="T161" s="243"/>
      <c r="AT161" s="244" t="s">
        <v>173</v>
      </c>
      <c r="AU161" s="244" t="s">
        <v>83</v>
      </c>
      <c r="AV161" s="11" t="s">
        <v>83</v>
      </c>
      <c r="AW161" s="11" t="s">
        <v>37</v>
      </c>
      <c r="AX161" s="11" t="s">
        <v>74</v>
      </c>
      <c r="AY161" s="244" t="s">
        <v>163</v>
      </c>
    </row>
    <row r="162" s="11" customFormat="1">
      <c r="B162" s="233"/>
      <c r="C162" s="234"/>
      <c r="D162" s="235" t="s">
        <v>173</v>
      </c>
      <c r="E162" s="236" t="s">
        <v>22</v>
      </c>
      <c r="F162" s="237" t="s">
        <v>896</v>
      </c>
      <c r="G162" s="234"/>
      <c r="H162" s="238">
        <v>1654.8</v>
      </c>
      <c r="I162" s="239"/>
      <c r="J162" s="234"/>
      <c r="K162" s="234"/>
      <c r="L162" s="240"/>
      <c r="M162" s="241"/>
      <c r="N162" s="242"/>
      <c r="O162" s="242"/>
      <c r="P162" s="242"/>
      <c r="Q162" s="242"/>
      <c r="R162" s="242"/>
      <c r="S162" s="242"/>
      <c r="T162" s="243"/>
      <c r="AT162" s="244" t="s">
        <v>173</v>
      </c>
      <c r="AU162" s="244" t="s">
        <v>83</v>
      </c>
      <c r="AV162" s="11" t="s">
        <v>83</v>
      </c>
      <c r="AW162" s="11" t="s">
        <v>37</v>
      </c>
      <c r="AX162" s="11" t="s">
        <v>74</v>
      </c>
      <c r="AY162" s="244" t="s">
        <v>163</v>
      </c>
    </row>
    <row r="163" s="13" customFormat="1">
      <c r="B163" s="261"/>
      <c r="C163" s="262"/>
      <c r="D163" s="235" t="s">
        <v>173</v>
      </c>
      <c r="E163" s="263" t="s">
        <v>22</v>
      </c>
      <c r="F163" s="264" t="s">
        <v>266</v>
      </c>
      <c r="G163" s="262"/>
      <c r="H163" s="265">
        <v>3309.5999999999999</v>
      </c>
      <c r="I163" s="266"/>
      <c r="J163" s="262"/>
      <c r="K163" s="262"/>
      <c r="L163" s="267"/>
      <c r="M163" s="268"/>
      <c r="N163" s="269"/>
      <c r="O163" s="269"/>
      <c r="P163" s="269"/>
      <c r="Q163" s="269"/>
      <c r="R163" s="269"/>
      <c r="S163" s="269"/>
      <c r="T163" s="270"/>
      <c r="AT163" s="271" t="s">
        <v>173</v>
      </c>
      <c r="AU163" s="271" t="s">
        <v>83</v>
      </c>
      <c r="AV163" s="13" t="s">
        <v>183</v>
      </c>
      <c r="AW163" s="13" t="s">
        <v>37</v>
      </c>
      <c r="AX163" s="13" t="s">
        <v>24</v>
      </c>
      <c r="AY163" s="271" t="s">
        <v>163</v>
      </c>
    </row>
    <row r="164" s="1" customFormat="1" ht="38.25" customHeight="1">
      <c r="B164" s="46"/>
      <c r="C164" s="221" t="s">
        <v>311</v>
      </c>
      <c r="D164" s="221" t="s">
        <v>166</v>
      </c>
      <c r="E164" s="222" t="s">
        <v>302</v>
      </c>
      <c r="F164" s="223" t="s">
        <v>303</v>
      </c>
      <c r="G164" s="224" t="s">
        <v>273</v>
      </c>
      <c r="H164" s="225">
        <v>2333.3400000000001</v>
      </c>
      <c r="I164" s="226"/>
      <c r="J164" s="227">
        <f>ROUND(I164*H164,2)</f>
        <v>0</v>
      </c>
      <c r="K164" s="223" t="s">
        <v>232</v>
      </c>
      <c r="L164" s="72"/>
      <c r="M164" s="228" t="s">
        <v>22</v>
      </c>
      <c r="N164" s="229" t="s">
        <v>45</v>
      </c>
      <c r="O164" s="47"/>
      <c r="P164" s="230">
        <f>O164*H164</f>
        <v>0</v>
      </c>
      <c r="Q164" s="230">
        <v>0</v>
      </c>
      <c r="R164" s="230">
        <f>Q164*H164</f>
        <v>0</v>
      </c>
      <c r="S164" s="230">
        <v>0</v>
      </c>
      <c r="T164" s="231">
        <f>S164*H164</f>
        <v>0</v>
      </c>
      <c r="AR164" s="24" t="s">
        <v>183</v>
      </c>
      <c r="AT164" s="24" t="s">
        <v>166</v>
      </c>
      <c r="AU164" s="24" t="s">
        <v>83</v>
      </c>
      <c r="AY164" s="24" t="s">
        <v>163</v>
      </c>
      <c r="BE164" s="232">
        <f>IF(N164="základní",J164,0)</f>
        <v>0</v>
      </c>
      <c r="BF164" s="232">
        <f>IF(N164="snížená",J164,0)</f>
        <v>0</v>
      </c>
      <c r="BG164" s="232">
        <f>IF(N164="zákl. přenesená",J164,0)</f>
        <v>0</v>
      </c>
      <c r="BH164" s="232">
        <f>IF(N164="sníž. přenesená",J164,0)</f>
        <v>0</v>
      </c>
      <c r="BI164" s="232">
        <f>IF(N164="nulová",J164,0)</f>
        <v>0</v>
      </c>
      <c r="BJ164" s="24" t="s">
        <v>24</v>
      </c>
      <c r="BK164" s="232">
        <f>ROUND(I164*H164,2)</f>
        <v>0</v>
      </c>
      <c r="BL164" s="24" t="s">
        <v>183</v>
      </c>
      <c r="BM164" s="24" t="s">
        <v>897</v>
      </c>
    </row>
    <row r="165" s="1" customFormat="1">
      <c r="B165" s="46"/>
      <c r="C165" s="74"/>
      <c r="D165" s="235" t="s">
        <v>234</v>
      </c>
      <c r="E165" s="74"/>
      <c r="F165" s="259" t="s">
        <v>298</v>
      </c>
      <c r="G165" s="74"/>
      <c r="H165" s="74"/>
      <c r="I165" s="191"/>
      <c r="J165" s="74"/>
      <c r="K165" s="74"/>
      <c r="L165" s="72"/>
      <c r="M165" s="260"/>
      <c r="N165" s="47"/>
      <c r="O165" s="47"/>
      <c r="P165" s="47"/>
      <c r="Q165" s="47"/>
      <c r="R165" s="47"/>
      <c r="S165" s="47"/>
      <c r="T165" s="95"/>
      <c r="AT165" s="24" t="s">
        <v>234</v>
      </c>
      <c r="AU165" s="24" t="s">
        <v>83</v>
      </c>
    </row>
    <row r="166" s="11" customFormat="1">
      <c r="B166" s="233"/>
      <c r="C166" s="234"/>
      <c r="D166" s="235" t="s">
        <v>173</v>
      </c>
      <c r="E166" s="236" t="s">
        <v>22</v>
      </c>
      <c r="F166" s="237" t="s">
        <v>881</v>
      </c>
      <c r="G166" s="234"/>
      <c r="H166" s="238">
        <v>277.92000000000002</v>
      </c>
      <c r="I166" s="239"/>
      <c r="J166" s="234"/>
      <c r="K166" s="234"/>
      <c r="L166" s="240"/>
      <c r="M166" s="241"/>
      <c r="N166" s="242"/>
      <c r="O166" s="242"/>
      <c r="P166" s="242"/>
      <c r="Q166" s="242"/>
      <c r="R166" s="242"/>
      <c r="S166" s="242"/>
      <c r="T166" s="243"/>
      <c r="AT166" s="244" t="s">
        <v>173</v>
      </c>
      <c r="AU166" s="244" t="s">
        <v>83</v>
      </c>
      <c r="AV166" s="11" t="s">
        <v>83</v>
      </c>
      <c r="AW166" s="11" t="s">
        <v>37</v>
      </c>
      <c r="AX166" s="11" t="s">
        <v>74</v>
      </c>
      <c r="AY166" s="244" t="s">
        <v>163</v>
      </c>
    </row>
    <row r="167" s="11" customFormat="1">
      <c r="B167" s="233"/>
      <c r="C167" s="234"/>
      <c r="D167" s="235" t="s">
        <v>173</v>
      </c>
      <c r="E167" s="236" t="s">
        <v>22</v>
      </c>
      <c r="F167" s="237" t="s">
        <v>882</v>
      </c>
      <c r="G167" s="234"/>
      <c r="H167" s="238">
        <v>433.25999999999999</v>
      </c>
      <c r="I167" s="239"/>
      <c r="J167" s="234"/>
      <c r="K167" s="234"/>
      <c r="L167" s="240"/>
      <c r="M167" s="241"/>
      <c r="N167" s="242"/>
      <c r="O167" s="242"/>
      <c r="P167" s="242"/>
      <c r="Q167" s="242"/>
      <c r="R167" s="242"/>
      <c r="S167" s="242"/>
      <c r="T167" s="243"/>
      <c r="AT167" s="244" t="s">
        <v>173</v>
      </c>
      <c r="AU167" s="244" t="s">
        <v>83</v>
      </c>
      <c r="AV167" s="11" t="s">
        <v>83</v>
      </c>
      <c r="AW167" s="11" t="s">
        <v>37</v>
      </c>
      <c r="AX167" s="11" t="s">
        <v>74</v>
      </c>
      <c r="AY167" s="244" t="s">
        <v>163</v>
      </c>
    </row>
    <row r="168" s="11" customFormat="1">
      <c r="B168" s="233"/>
      <c r="C168" s="234"/>
      <c r="D168" s="235" t="s">
        <v>173</v>
      </c>
      <c r="E168" s="236" t="s">
        <v>22</v>
      </c>
      <c r="F168" s="237" t="s">
        <v>883</v>
      </c>
      <c r="G168" s="234"/>
      <c r="H168" s="238">
        <v>1588.76</v>
      </c>
      <c r="I168" s="239"/>
      <c r="J168" s="234"/>
      <c r="K168" s="234"/>
      <c r="L168" s="240"/>
      <c r="M168" s="241"/>
      <c r="N168" s="242"/>
      <c r="O168" s="242"/>
      <c r="P168" s="242"/>
      <c r="Q168" s="242"/>
      <c r="R168" s="242"/>
      <c r="S168" s="242"/>
      <c r="T168" s="243"/>
      <c r="AT168" s="244" t="s">
        <v>173</v>
      </c>
      <c r="AU168" s="244" t="s">
        <v>83</v>
      </c>
      <c r="AV168" s="11" t="s">
        <v>83</v>
      </c>
      <c r="AW168" s="11" t="s">
        <v>37</v>
      </c>
      <c r="AX168" s="11" t="s">
        <v>74</v>
      </c>
      <c r="AY168" s="244" t="s">
        <v>163</v>
      </c>
    </row>
    <row r="169" s="11" customFormat="1">
      <c r="B169" s="233"/>
      <c r="C169" s="234"/>
      <c r="D169" s="235" t="s">
        <v>173</v>
      </c>
      <c r="E169" s="236" t="s">
        <v>22</v>
      </c>
      <c r="F169" s="237" t="s">
        <v>898</v>
      </c>
      <c r="G169" s="234"/>
      <c r="H169" s="238">
        <v>33.399999999999999</v>
      </c>
      <c r="I169" s="239"/>
      <c r="J169" s="234"/>
      <c r="K169" s="234"/>
      <c r="L169" s="240"/>
      <c r="M169" s="241"/>
      <c r="N169" s="242"/>
      <c r="O169" s="242"/>
      <c r="P169" s="242"/>
      <c r="Q169" s="242"/>
      <c r="R169" s="242"/>
      <c r="S169" s="242"/>
      <c r="T169" s="243"/>
      <c r="AT169" s="244" t="s">
        <v>173</v>
      </c>
      <c r="AU169" s="244" t="s">
        <v>83</v>
      </c>
      <c r="AV169" s="11" t="s">
        <v>83</v>
      </c>
      <c r="AW169" s="11" t="s">
        <v>37</v>
      </c>
      <c r="AX169" s="11" t="s">
        <v>74</v>
      </c>
      <c r="AY169" s="244" t="s">
        <v>163</v>
      </c>
    </row>
    <row r="170" s="13" customFormat="1">
      <c r="B170" s="261"/>
      <c r="C170" s="262"/>
      <c r="D170" s="235" t="s">
        <v>173</v>
      </c>
      <c r="E170" s="263" t="s">
        <v>22</v>
      </c>
      <c r="F170" s="264" t="s">
        <v>266</v>
      </c>
      <c r="G170" s="262"/>
      <c r="H170" s="265">
        <v>2333.3400000000001</v>
      </c>
      <c r="I170" s="266"/>
      <c r="J170" s="262"/>
      <c r="K170" s="262"/>
      <c r="L170" s="267"/>
      <c r="M170" s="268"/>
      <c r="N170" s="269"/>
      <c r="O170" s="269"/>
      <c r="P170" s="269"/>
      <c r="Q170" s="269"/>
      <c r="R170" s="269"/>
      <c r="S170" s="269"/>
      <c r="T170" s="270"/>
      <c r="AT170" s="271" t="s">
        <v>173</v>
      </c>
      <c r="AU170" s="271" t="s">
        <v>83</v>
      </c>
      <c r="AV170" s="13" t="s">
        <v>183</v>
      </c>
      <c r="AW170" s="13" t="s">
        <v>37</v>
      </c>
      <c r="AX170" s="13" t="s">
        <v>24</v>
      </c>
      <c r="AY170" s="271" t="s">
        <v>163</v>
      </c>
    </row>
    <row r="171" s="1" customFormat="1" ht="51" customHeight="1">
      <c r="B171" s="46"/>
      <c r="C171" s="221" t="s">
        <v>317</v>
      </c>
      <c r="D171" s="221" t="s">
        <v>166</v>
      </c>
      <c r="E171" s="222" t="s">
        <v>307</v>
      </c>
      <c r="F171" s="223" t="s">
        <v>308</v>
      </c>
      <c r="G171" s="224" t="s">
        <v>273</v>
      </c>
      <c r="H171" s="225">
        <v>23333.400000000001</v>
      </c>
      <c r="I171" s="226"/>
      <c r="J171" s="227">
        <f>ROUND(I171*H171,2)</f>
        <v>0</v>
      </c>
      <c r="K171" s="223" t="s">
        <v>232</v>
      </c>
      <c r="L171" s="72"/>
      <c r="M171" s="228" t="s">
        <v>22</v>
      </c>
      <c r="N171" s="229" t="s">
        <v>45</v>
      </c>
      <c r="O171" s="47"/>
      <c r="P171" s="230">
        <f>O171*H171</f>
        <v>0</v>
      </c>
      <c r="Q171" s="230">
        <v>0</v>
      </c>
      <c r="R171" s="230">
        <f>Q171*H171</f>
        <v>0</v>
      </c>
      <c r="S171" s="230">
        <v>0</v>
      </c>
      <c r="T171" s="231">
        <f>S171*H171</f>
        <v>0</v>
      </c>
      <c r="AR171" s="24" t="s">
        <v>183</v>
      </c>
      <c r="AT171" s="24" t="s">
        <v>166</v>
      </c>
      <c r="AU171" s="24" t="s">
        <v>83</v>
      </c>
      <c r="AY171" s="24" t="s">
        <v>163</v>
      </c>
      <c r="BE171" s="232">
        <f>IF(N171="základní",J171,0)</f>
        <v>0</v>
      </c>
      <c r="BF171" s="232">
        <f>IF(N171="snížená",J171,0)</f>
        <v>0</v>
      </c>
      <c r="BG171" s="232">
        <f>IF(N171="zákl. přenesená",J171,0)</f>
        <v>0</v>
      </c>
      <c r="BH171" s="232">
        <f>IF(N171="sníž. přenesená",J171,0)</f>
        <v>0</v>
      </c>
      <c r="BI171" s="232">
        <f>IF(N171="nulová",J171,0)</f>
        <v>0</v>
      </c>
      <c r="BJ171" s="24" t="s">
        <v>24</v>
      </c>
      <c r="BK171" s="232">
        <f>ROUND(I171*H171,2)</f>
        <v>0</v>
      </c>
      <c r="BL171" s="24" t="s">
        <v>183</v>
      </c>
      <c r="BM171" s="24" t="s">
        <v>899</v>
      </c>
    </row>
    <row r="172" s="1" customFormat="1">
      <c r="B172" s="46"/>
      <c r="C172" s="74"/>
      <c r="D172" s="235" t="s">
        <v>234</v>
      </c>
      <c r="E172" s="74"/>
      <c r="F172" s="259" t="s">
        <v>298</v>
      </c>
      <c r="G172" s="74"/>
      <c r="H172" s="74"/>
      <c r="I172" s="191"/>
      <c r="J172" s="74"/>
      <c r="K172" s="74"/>
      <c r="L172" s="72"/>
      <c r="M172" s="260"/>
      <c r="N172" s="47"/>
      <c r="O172" s="47"/>
      <c r="P172" s="47"/>
      <c r="Q172" s="47"/>
      <c r="R172" s="47"/>
      <c r="S172" s="47"/>
      <c r="T172" s="95"/>
      <c r="AT172" s="24" t="s">
        <v>234</v>
      </c>
      <c r="AU172" s="24" t="s">
        <v>83</v>
      </c>
    </row>
    <row r="173" s="11" customFormat="1">
      <c r="B173" s="233"/>
      <c r="C173" s="234"/>
      <c r="D173" s="235" t="s">
        <v>173</v>
      </c>
      <c r="E173" s="236" t="s">
        <v>22</v>
      </c>
      <c r="F173" s="237" t="s">
        <v>900</v>
      </c>
      <c r="G173" s="234"/>
      <c r="H173" s="238">
        <v>2333.3400000000001</v>
      </c>
      <c r="I173" s="239"/>
      <c r="J173" s="234"/>
      <c r="K173" s="234"/>
      <c r="L173" s="240"/>
      <c r="M173" s="241"/>
      <c r="N173" s="242"/>
      <c r="O173" s="242"/>
      <c r="P173" s="242"/>
      <c r="Q173" s="242"/>
      <c r="R173" s="242"/>
      <c r="S173" s="242"/>
      <c r="T173" s="243"/>
      <c r="AT173" s="244" t="s">
        <v>173</v>
      </c>
      <c r="AU173" s="244" t="s">
        <v>83</v>
      </c>
      <c r="AV173" s="11" t="s">
        <v>83</v>
      </c>
      <c r="AW173" s="11" t="s">
        <v>37</v>
      </c>
      <c r="AX173" s="11" t="s">
        <v>24</v>
      </c>
      <c r="AY173" s="244" t="s">
        <v>163</v>
      </c>
    </row>
    <row r="174" s="11" customFormat="1">
      <c r="B174" s="233"/>
      <c r="C174" s="234"/>
      <c r="D174" s="235" t="s">
        <v>173</v>
      </c>
      <c r="E174" s="234"/>
      <c r="F174" s="237" t="s">
        <v>901</v>
      </c>
      <c r="G174" s="234"/>
      <c r="H174" s="238">
        <v>23333.400000000001</v>
      </c>
      <c r="I174" s="239"/>
      <c r="J174" s="234"/>
      <c r="K174" s="234"/>
      <c r="L174" s="240"/>
      <c r="M174" s="241"/>
      <c r="N174" s="242"/>
      <c r="O174" s="242"/>
      <c r="P174" s="242"/>
      <c r="Q174" s="242"/>
      <c r="R174" s="242"/>
      <c r="S174" s="242"/>
      <c r="T174" s="243"/>
      <c r="AT174" s="244" t="s">
        <v>173</v>
      </c>
      <c r="AU174" s="244" t="s">
        <v>83</v>
      </c>
      <c r="AV174" s="11" t="s">
        <v>83</v>
      </c>
      <c r="AW174" s="11" t="s">
        <v>6</v>
      </c>
      <c r="AX174" s="11" t="s">
        <v>24</v>
      </c>
      <c r="AY174" s="244" t="s">
        <v>163</v>
      </c>
    </row>
    <row r="175" s="1" customFormat="1" ht="38.25" customHeight="1">
      <c r="B175" s="46"/>
      <c r="C175" s="221" t="s">
        <v>324</v>
      </c>
      <c r="D175" s="221" t="s">
        <v>166</v>
      </c>
      <c r="E175" s="222" t="s">
        <v>312</v>
      </c>
      <c r="F175" s="223" t="s">
        <v>313</v>
      </c>
      <c r="G175" s="224" t="s">
        <v>273</v>
      </c>
      <c r="H175" s="225">
        <v>1654.8</v>
      </c>
      <c r="I175" s="226"/>
      <c r="J175" s="227">
        <f>ROUND(I175*H175,2)</f>
        <v>0</v>
      </c>
      <c r="K175" s="223" t="s">
        <v>232</v>
      </c>
      <c r="L175" s="72"/>
      <c r="M175" s="228" t="s">
        <v>22</v>
      </c>
      <c r="N175" s="229" t="s">
        <v>45</v>
      </c>
      <c r="O175" s="47"/>
      <c r="P175" s="230">
        <f>O175*H175</f>
        <v>0</v>
      </c>
      <c r="Q175" s="230">
        <v>0</v>
      </c>
      <c r="R175" s="230">
        <f>Q175*H175</f>
        <v>0</v>
      </c>
      <c r="S175" s="230">
        <v>0</v>
      </c>
      <c r="T175" s="231">
        <f>S175*H175</f>
        <v>0</v>
      </c>
      <c r="AR175" s="24" t="s">
        <v>183</v>
      </c>
      <c r="AT175" s="24" t="s">
        <v>166</v>
      </c>
      <c r="AU175" s="24" t="s">
        <v>83</v>
      </c>
      <c r="AY175" s="24" t="s">
        <v>163</v>
      </c>
      <c r="BE175" s="232">
        <f>IF(N175="základní",J175,0)</f>
        <v>0</v>
      </c>
      <c r="BF175" s="232">
        <f>IF(N175="snížená",J175,0)</f>
        <v>0</v>
      </c>
      <c r="BG175" s="232">
        <f>IF(N175="zákl. přenesená",J175,0)</f>
        <v>0</v>
      </c>
      <c r="BH175" s="232">
        <f>IF(N175="sníž. přenesená",J175,0)</f>
        <v>0</v>
      </c>
      <c r="BI175" s="232">
        <f>IF(N175="nulová",J175,0)</f>
        <v>0</v>
      </c>
      <c r="BJ175" s="24" t="s">
        <v>24</v>
      </c>
      <c r="BK175" s="232">
        <f>ROUND(I175*H175,2)</f>
        <v>0</v>
      </c>
      <c r="BL175" s="24" t="s">
        <v>183</v>
      </c>
      <c r="BM175" s="24" t="s">
        <v>902</v>
      </c>
    </row>
    <row r="176" s="1" customFormat="1">
      <c r="B176" s="46"/>
      <c r="C176" s="74"/>
      <c r="D176" s="235" t="s">
        <v>234</v>
      </c>
      <c r="E176" s="74"/>
      <c r="F176" s="259" t="s">
        <v>315</v>
      </c>
      <c r="G176" s="74"/>
      <c r="H176" s="74"/>
      <c r="I176" s="191"/>
      <c r="J176" s="74"/>
      <c r="K176" s="74"/>
      <c r="L176" s="72"/>
      <c r="M176" s="260"/>
      <c r="N176" s="47"/>
      <c r="O176" s="47"/>
      <c r="P176" s="47"/>
      <c r="Q176" s="47"/>
      <c r="R176" s="47"/>
      <c r="S176" s="47"/>
      <c r="T176" s="95"/>
      <c r="AT176" s="24" t="s">
        <v>234</v>
      </c>
      <c r="AU176" s="24" t="s">
        <v>83</v>
      </c>
    </row>
    <row r="177" s="12" customFormat="1">
      <c r="B177" s="245"/>
      <c r="C177" s="246"/>
      <c r="D177" s="235" t="s">
        <v>173</v>
      </c>
      <c r="E177" s="247" t="s">
        <v>22</v>
      </c>
      <c r="F177" s="248" t="s">
        <v>299</v>
      </c>
      <c r="G177" s="246"/>
      <c r="H177" s="247" t="s">
        <v>22</v>
      </c>
      <c r="I177" s="249"/>
      <c r="J177" s="246"/>
      <c r="K177" s="246"/>
      <c r="L177" s="250"/>
      <c r="M177" s="251"/>
      <c r="N177" s="252"/>
      <c r="O177" s="252"/>
      <c r="P177" s="252"/>
      <c r="Q177" s="252"/>
      <c r="R177" s="252"/>
      <c r="S177" s="252"/>
      <c r="T177" s="253"/>
      <c r="AT177" s="254" t="s">
        <v>173</v>
      </c>
      <c r="AU177" s="254" t="s">
        <v>83</v>
      </c>
      <c r="AV177" s="12" t="s">
        <v>24</v>
      </c>
      <c r="AW177" s="12" t="s">
        <v>37</v>
      </c>
      <c r="AX177" s="12" t="s">
        <v>74</v>
      </c>
      <c r="AY177" s="254" t="s">
        <v>163</v>
      </c>
    </row>
    <row r="178" s="11" customFormat="1">
      <c r="B178" s="233"/>
      <c r="C178" s="234"/>
      <c r="D178" s="235" t="s">
        <v>173</v>
      </c>
      <c r="E178" s="236" t="s">
        <v>22</v>
      </c>
      <c r="F178" s="237" t="s">
        <v>903</v>
      </c>
      <c r="G178" s="234"/>
      <c r="H178" s="238">
        <v>1654.8</v>
      </c>
      <c r="I178" s="239"/>
      <c r="J178" s="234"/>
      <c r="K178" s="234"/>
      <c r="L178" s="240"/>
      <c r="M178" s="241"/>
      <c r="N178" s="242"/>
      <c r="O178" s="242"/>
      <c r="P178" s="242"/>
      <c r="Q178" s="242"/>
      <c r="R178" s="242"/>
      <c r="S178" s="242"/>
      <c r="T178" s="243"/>
      <c r="AT178" s="244" t="s">
        <v>173</v>
      </c>
      <c r="AU178" s="244" t="s">
        <v>83</v>
      </c>
      <c r="AV178" s="11" t="s">
        <v>83</v>
      </c>
      <c r="AW178" s="11" t="s">
        <v>37</v>
      </c>
      <c r="AX178" s="11" t="s">
        <v>24</v>
      </c>
      <c r="AY178" s="244" t="s">
        <v>163</v>
      </c>
    </row>
    <row r="179" s="1" customFormat="1" ht="16.5" customHeight="1">
      <c r="B179" s="46"/>
      <c r="C179" s="221" t="s">
        <v>330</v>
      </c>
      <c r="D179" s="221" t="s">
        <v>166</v>
      </c>
      <c r="E179" s="222" t="s">
        <v>318</v>
      </c>
      <c r="F179" s="223" t="s">
        <v>319</v>
      </c>
      <c r="G179" s="224" t="s">
        <v>273</v>
      </c>
      <c r="H179" s="225">
        <v>2333.3400000000001</v>
      </c>
      <c r="I179" s="226"/>
      <c r="J179" s="227">
        <f>ROUND(I179*H179,2)</f>
        <v>0</v>
      </c>
      <c r="K179" s="223" t="s">
        <v>232</v>
      </c>
      <c r="L179" s="72"/>
      <c r="M179" s="228" t="s">
        <v>22</v>
      </c>
      <c r="N179" s="229" t="s">
        <v>45</v>
      </c>
      <c r="O179" s="47"/>
      <c r="P179" s="230">
        <f>O179*H179</f>
        <v>0</v>
      </c>
      <c r="Q179" s="230">
        <v>0</v>
      </c>
      <c r="R179" s="230">
        <f>Q179*H179</f>
        <v>0</v>
      </c>
      <c r="S179" s="230">
        <v>0</v>
      </c>
      <c r="T179" s="231">
        <f>S179*H179</f>
        <v>0</v>
      </c>
      <c r="AR179" s="24" t="s">
        <v>183</v>
      </c>
      <c r="AT179" s="24" t="s">
        <v>166</v>
      </c>
      <c r="AU179" s="24" t="s">
        <v>83</v>
      </c>
      <c r="AY179" s="24" t="s">
        <v>163</v>
      </c>
      <c r="BE179" s="232">
        <f>IF(N179="základní",J179,0)</f>
        <v>0</v>
      </c>
      <c r="BF179" s="232">
        <f>IF(N179="snížená",J179,0)</f>
        <v>0</v>
      </c>
      <c r="BG179" s="232">
        <f>IF(N179="zákl. přenesená",J179,0)</f>
        <v>0</v>
      </c>
      <c r="BH179" s="232">
        <f>IF(N179="sníž. přenesená",J179,0)</f>
        <v>0</v>
      </c>
      <c r="BI179" s="232">
        <f>IF(N179="nulová",J179,0)</f>
        <v>0</v>
      </c>
      <c r="BJ179" s="24" t="s">
        <v>24</v>
      </c>
      <c r="BK179" s="232">
        <f>ROUND(I179*H179,2)</f>
        <v>0</v>
      </c>
      <c r="BL179" s="24" t="s">
        <v>183</v>
      </c>
      <c r="BM179" s="24" t="s">
        <v>904</v>
      </c>
    </row>
    <row r="180" s="1" customFormat="1">
      <c r="B180" s="46"/>
      <c r="C180" s="74"/>
      <c r="D180" s="235" t="s">
        <v>234</v>
      </c>
      <c r="E180" s="74"/>
      <c r="F180" s="259" t="s">
        <v>321</v>
      </c>
      <c r="G180" s="74"/>
      <c r="H180" s="74"/>
      <c r="I180" s="191"/>
      <c r="J180" s="74"/>
      <c r="K180" s="74"/>
      <c r="L180" s="72"/>
      <c r="M180" s="260"/>
      <c r="N180" s="47"/>
      <c r="O180" s="47"/>
      <c r="P180" s="47"/>
      <c r="Q180" s="47"/>
      <c r="R180" s="47"/>
      <c r="S180" s="47"/>
      <c r="T180" s="95"/>
      <c r="AT180" s="24" t="s">
        <v>234</v>
      </c>
      <c r="AU180" s="24" t="s">
        <v>83</v>
      </c>
    </row>
    <row r="181" s="11" customFormat="1">
      <c r="B181" s="233"/>
      <c r="C181" s="234"/>
      <c r="D181" s="235" t="s">
        <v>173</v>
      </c>
      <c r="E181" s="236" t="s">
        <v>22</v>
      </c>
      <c r="F181" s="237" t="s">
        <v>900</v>
      </c>
      <c r="G181" s="234"/>
      <c r="H181" s="238">
        <v>2333.3400000000001</v>
      </c>
      <c r="I181" s="239"/>
      <c r="J181" s="234"/>
      <c r="K181" s="234"/>
      <c r="L181" s="240"/>
      <c r="M181" s="241"/>
      <c r="N181" s="242"/>
      <c r="O181" s="242"/>
      <c r="P181" s="242"/>
      <c r="Q181" s="242"/>
      <c r="R181" s="242"/>
      <c r="S181" s="242"/>
      <c r="T181" s="243"/>
      <c r="AT181" s="244" t="s">
        <v>173</v>
      </c>
      <c r="AU181" s="244" t="s">
        <v>83</v>
      </c>
      <c r="AV181" s="11" t="s">
        <v>83</v>
      </c>
      <c r="AW181" s="11" t="s">
        <v>37</v>
      </c>
      <c r="AX181" s="11" t="s">
        <v>24</v>
      </c>
      <c r="AY181" s="244" t="s">
        <v>163</v>
      </c>
    </row>
    <row r="182" s="1" customFormat="1" ht="16.5" customHeight="1">
      <c r="B182" s="46"/>
      <c r="C182" s="221" t="s">
        <v>9</v>
      </c>
      <c r="D182" s="221" t="s">
        <v>166</v>
      </c>
      <c r="E182" s="222" t="s">
        <v>325</v>
      </c>
      <c r="F182" s="223" t="s">
        <v>326</v>
      </c>
      <c r="G182" s="224" t="s">
        <v>327</v>
      </c>
      <c r="H182" s="225">
        <v>4200.0119999999997</v>
      </c>
      <c r="I182" s="226"/>
      <c r="J182" s="227">
        <f>ROUND(I182*H182,2)</f>
        <v>0</v>
      </c>
      <c r="K182" s="223" t="s">
        <v>232</v>
      </c>
      <c r="L182" s="72"/>
      <c r="M182" s="228" t="s">
        <v>22</v>
      </c>
      <c r="N182" s="229" t="s">
        <v>45</v>
      </c>
      <c r="O182" s="47"/>
      <c r="P182" s="230">
        <f>O182*H182</f>
        <v>0</v>
      </c>
      <c r="Q182" s="230">
        <v>0</v>
      </c>
      <c r="R182" s="230">
        <f>Q182*H182</f>
        <v>0</v>
      </c>
      <c r="S182" s="230">
        <v>0</v>
      </c>
      <c r="T182" s="231">
        <f>S182*H182</f>
        <v>0</v>
      </c>
      <c r="AR182" s="24" t="s">
        <v>183</v>
      </c>
      <c r="AT182" s="24" t="s">
        <v>166</v>
      </c>
      <c r="AU182" s="24" t="s">
        <v>83</v>
      </c>
      <c r="AY182" s="24" t="s">
        <v>163</v>
      </c>
      <c r="BE182" s="232">
        <f>IF(N182="základní",J182,0)</f>
        <v>0</v>
      </c>
      <c r="BF182" s="232">
        <f>IF(N182="snížená",J182,0)</f>
        <v>0</v>
      </c>
      <c r="BG182" s="232">
        <f>IF(N182="zákl. přenesená",J182,0)</f>
        <v>0</v>
      </c>
      <c r="BH182" s="232">
        <f>IF(N182="sníž. přenesená",J182,0)</f>
        <v>0</v>
      </c>
      <c r="BI182" s="232">
        <f>IF(N182="nulová",J182,0)</f>
        <v>0</v>
      </c>
      <c r="BJ182" s="24" t="s">
        <v>24</v>
      </c>
      <c r="BK182" s="232">
        <f>ROUND(I182*H182,2)</f>
        <v>0</v>
      </c>
      <c r="BL182" s="24" t="s">
        <v>183</v>
      </c>
      <c r="BM182" s="24" t="s">
        <v>905</v>
      </c>
    </row>
    <row r="183" s="1" customFormat="1">
      <c r="B183" s="46"/>
      <c r="C183" s="74"/>
      <c r="D183" s="235" t="s">
        <v>234</v>
      </c>
      <c r="E183" s="74"/>
      <c r="F183" s="259" t="s">
        <v>321</v>
      </c>
      <c r="G183" s="74"/>
      <c r="H183" s="74"/>
      <c r="I183" s="191"/>
      <c r="J183" s="74"/>
      <c r="K183" s="74"/>
      <c r="L183" s="72"/>
      <c r="M183" s="260"/>
      <c r="N183" s="47"/>
      <c r="O183" s="47"/>
      <c r="P183" s="47"/>
      <c r="Q183" s="47"/>
      <c r="R183" s="47"/>
      <c r="S183" s="47"/>
      <c r="T183" s="95"/>
      <c r="AT183" s="24" t="s">
        <v>234</v>
      </c>
      <c r="AU183" s="24" t="s">
        <v>83</v>
      </c>
    </row>
    <row r="184" s="11" customFormat="1">
      <c r="B184" s="233"/>
      <c r="C184" s="234"/>
      <c r="D184" s="235" t="s">
        <v>173</v>
      </c>
      <c r="E184" s="236" t="s">
        <v>22</v>
      </c>
      <c r="F184" s="237" t="s">
        <v>900</v>
      </c>
      <c r="G184" s="234"/>
      <c r="H184" s="238">
        <v>2333.3400000000001</v>
      </c>
      <c r="I184" s="239"/>
      <c r="J184" s="234"/>
      <c r="K184" s="234"/>
      <c r="L184" s="240"/>
      <c r="M184" s="241"/>
      <c r="N184" s="242"/>
      <c r="O184" s="242"/>
      <c r="P184" s="242"/>
      <c r="Q184" s="242"/>
      <c r="R184" s="242"/>
      <c r="S184" s="242"/>
      <c r="T184" s="243"/>
      <c r="AT184" s="244" t="s">
        <v>173</v>
      </c>
      <c r="AU184" s="244" t="s">
        <v>83</v>
      </c>
      <c r="AV184" s="11" t="s">
        <v>83</v>
      </c>
      <c r="AW184" s="11" t="s">
        <v>37</v>
      </c>
      <c r="AX184" s="11" t="s">
        <v>24</v>
      </c>
      <c r="AY184" s="244" t="s">
        <v>163</v>
      </c>
    </row>
    <row r="185" s="11" customFormat="1">
      <c r="B185" s="233"/>
      <c r="C185" s="234"/>
      <c r="D185" s="235" t="s">
        <v>173</v>
      </c>
      <c r="E185" s="234"/>
      <c r="F185" s="237" t="s">
        <v>906</v>
      </c>
      <c r="G185" s="234"/>
      <c r="H185" s="238">
        <v>4200.0119999999997</v>
      </c>
      <c r="I185" s="239"/>
      <c r="J185" s="234"/>
      <c r="K185" s="234"/>
      <c r="L185" s="240"/>
      <c r="M185" s="241"/>
      <c r="N185" s="242"/>
      <c r="O185" s="242"/>
      <c r="P185" s="242"/>
      <c r="Q185" s="242"/>
      <c r="R185" s="242"/>
      <c r="S185" s="242"/>
      <c r="T185" s="243"/>
      <c r="AT185" s="244" t="s">
        <v>173</v>
      </c>
      <c r="AU185" s="244" t="s">
        <v>83</v>
      </c>
      <c r="AV185" s="11" t="s">
        <v>83</v>
      </c>
      <c r="AW185" s="11" t="s">
        <v>6</v>
      </c>
      <c r="AX185" s="11" t="s">
        <v>24</v>
      </c>
      <c r="AY185" s="244" t="s">
        <v>163</v>
      </c>
    </row>
    <row r="186" s="1" customFormat="1" ht="25.5" customHeight="1">
      <c r="B186" s="46"/>
      <c r="C186" s="221" t="s">
        <v>343</v>
      </c>
      <c r="D186" s="221" t="s">
        <v>166</v>
      </c>
      <c r="E186" s="222" t="s">
        <v>331</v>
      </c>
      <c r="F186" s="223" t="s">
        <v>332</v>
      </c>
      <c r="G186" s="224" t="s">
        <v>231</v>
      </c>
      <c r="H186" s="225">
        <v>15760</v>
      </c>
      <c r="I186" s="226"/>
      <c r="J186" s="227">
        <f>ROUND(I186*H186,2)</f>
        <v>0</v>
      </c>
      <c r="K186" s="223" t="s">
        <v>232</v>
      </c>
      <c r="L186" s="72"/>
      <c r="M186" s="228" t="s">
        <v>22</v>
      </c>
      <c r="N186" s="229" t="s">
        <v>45</v>
      </c>
      <c r="O186" s="47"/>
      <c r="P186" s="230">
        <f>O186*H186</f>
        <v>0</v>
      </c>
      <c r="Q186" s="230">
        <v>0</v>
      </c>
      <c r="R186" s="230">
        <f>Q186*H186</f>
        <v>0</v>
      </c>
      <c r="S186" s="230">
        <v>0</v>
      </c>
      <c r="T186" s="231">
        <f>S186*H186</f>
        <v>0</v>
      </c>
      <c r="AR186" s="24" t="s">
        <v>183</v>
      </c>
      <c r="AT186" s="24" t="s">
        <v>166</v>
      </c>
      <c r="AU186" s="24" t="s">
        <v>83</v>
      </c>
      <c r="AY186" s="24" t="s">
        <v>163</v>
      </c>
      <c r="BE186" s="232">
        <f>IF(N186="základní",J186,0)</f>
        <v>0</v>
      </c>
      <c r="BF186" s="232">
        <f>IF(N186="snížená",J186,0)</f>
        <v>0</v>
      </c>
      <c r="BG186" s="232">
        <f>IF(N186="zákl. přenesená",J186,0)</f>
        <v>0</v>
      </c>
      <c r="BH186" s="232">
        <f>IF(N186="sníž. přenesená",J186,0)</f>
        <v>0</v>
      </c>
      <c r="BI186" s="232">
        <f>IF(N186="nulová",J186,0)</f>
        <v>0</v>
      </c>
      <c r="BJ186" s="24" t="s">
        <v>24</v>
      </c>
      <c r="BK186" s="232">
        <f>ROUND(I186*H186,2)</f>
        <v>0</v>
      </c>
      <c r="BL186" s="24" t="s">
        <v>183</v>
      </c>
      <c r="BM186" s="24" t="s">
        <v>907</v>
      </c>
    </row>
    <row r="187" s="1" customFormat="1">
      <c r="B187" s="46"/>
      <c r="C187" s="74"/>
      <c r="D187" s="235" t="s">
        <v>234</v>
      </c>
      <c r="E187" s="74"/>
      <c r="F187" s="259" t="s">
        <v>334</v>
      </c>
      <c r="G187" s="74"/>
      <c r="H187" s="74"/>
      <c r="I187" s="191"/>
      <c r="J187" s="74"/>
      <c r="K187" s="74"/>
      <c r="L187" s="72"/>
      <c r="M187" s="260"/>
      <c r="N187" s="47"/>
      <c r="O187" s="47"/>
      <c r="P187" s="47"/>
      <c r="Q187" s="47"/>
      <c r="R187" s="47"/>
      <c r="S187" s="47"/>
      <c r="T187" s="95"/>
      <c r="AT187" s="24" t="s">
        <v>234</v>
      </c>
      <c r="AU187" s="24" t="s">
        <v>83</v>
      </c>
    </row>
    <row r="188" s="11" customFormat="1">
      <c r="B188" s="233"/>
      <c r="C188" s="234"/>
      <c r="D188" s="235" t="s">
        <v>173</v>
      </c>
      <c r="E188" s="236" t="s">
        <v>22</v>
      </c>
      <c r="F188" s="237" t="s">
        <v>908</v>
      </c>
      <c r="G188" s="234"/>
      <c r="H188" s="238">
        <v>15760</v>
      </c>
      <c r="I188" s="239"/>
      <c r="J188" s="234"/>
      <c r="K188" s="234"/>
      <c r="L188" s="240"/>
      <c r="M188" s="241"/>
      <c r="N188" s="242"/>
      <c r="O188" s="242"/>
      <c r="P188" s="242"/>
      <c r="Q188" s="242"/>
      <c r="R188" s="242"/>
      <c r="S188" s="242"/>
      <c r="T188" s="243"/>
      <c r="AT188" s="244" t="s">
        <v>173</v>
      </c>
      <c r="AU188" s="244" t="s">
        <v>83</v>
      </c>
      <c r="AV188" s="11" t="s">
        <v>83</v>
      </c>
      <c r="AW188" s="11" t="s">
        <v>37</v>
      </c>
      <c r="AX188" s="11" t="s">
        <v>24</v>
      </c>
      <c r="AY188" s="244" t="s">
        <v>163</v>
      </c>
    </row>
    <row r="189" s="10" customFormat="1" ht="29.88" customHeight="1">
      <c r="B189" s="205"/>
      <c r="C189" s="206"/>
      <c r="D189" s="207" t="s">
        <v>73</v>
      </c>
      <c r="E189" s="219" t="s">
        <v>83</v>
      </c>
      <c r="F189" s="219" t="s">
        <v>909</v>
      </c>
      <c r="G189" s="206"/>
      <c r="H189" s="206"/>
      <c r="I189" s="209"/>
      <c r="J189" s="220">
        <f>BK189</f>
        <v>0</v>
      </c>
      <c r="K189" s="206"/>
      <c r="L189" s="211"/>
      <c r="M189" s="212"/>
      <c r="N189" s="213"/>
      <c r="O189" s="213"/>
      <c r="P189" s="214">
        <f>SUM(P190:P202)</f>
        <v>0</v>
      </c>
      <c r="Q189" s="213"/>
      <c r="R189" s="214">
        <f>SUM(R190:R202)</f>
        <v>0.33888489999999999</v>
      </c>
      <c r="S189" s="213"/>
      <c r="T189" s="215">
        <f>SUM(T190:T202)</f>
        <v>0</v>
      </c>
      <c r="AR189" s="216" t="s">
        <v>24</v>
      </c>
      <c r="AT189" s="217" t="s">
        <v>73</v>
      </c>
      <c r="AU189" s="217" t="s">
        <v>24</v>
      </c>
      <c r="AY189" s="216" t="s">
        <v>163</v>
      </c>
      <c r="BK189" s="218">
        <f>SUM(BK190:BK202)</f>
        <v>0</v>
      </c>
    </row>
    <row r="190" s="1" customFormat="1" ht="25.5" customHeight="1">
      <c r="B190" s="46"/>
      <c r="C190" s="221" t="s">
        <v>349</v>
      </c>
      <c r="D190" s="221" t="s">
        <v>166</v>
      </c>
      <c r="E190" s="222" t="s">
        <v>910</v>
      </c>
      <c r="F190" s="223" t="s">
        <v>911</v>
      </c>
      <c r="G190" s="224" t="s">
        <v>273</v>
      </c>
      <c r="H190" s="225">
        <v>31.73</v>
      </c>
      <c r="I190" s="226"/>
      <c r="J190" s="227">
        <f>ROUND(I190*H190,2)</f>
        <v>0</v>
      </c>
      <c r="K190" s="223" t="s">
        <v>232</v>
      </c>
      <c r="L190" s="72"/>
      <c r="M190" s="228" t="s">
        <v>22</v>
      </c>
      <c r="N190" s="229" t="s">
        <v>45</v>
      </c>
      <c r="O190" s="47"/>
      <c r="P190" s="230">
        <f>O190*H190</f>
        <v>0</v>
      </c>
      <c r="Q190" s="230">
        <v>0</v>
      </c>
      <c r="R190" s="230">
        <f>Q190*H190</f>
        <v>0</v>
      </c>
      <c r="S190" s="230">
        <v>0</v>
      </c>
      <c r="T190" s="231">
        <f>S190*H190</f>
        <v>0</v>
      </c>
      <c r="AR190" s="24" t="s">
        <v>183</v>
      </c>
      <c r="AT190" s="24" t="s">
        <v>166</v>
      </c>
      <c r="AU190" s="24" t="s">
        <v>83</v>
      </c>
      <c r="AY190" s="24" t="s">
        <v>163</v>
      </c>
      <c r="BE190" s="232">
        <f>IF(N190="základní",J190,0)</f>
        <v>0</v>
      </c>
      <c r="BF190" s="232">
        <f>IF(N190="snížená",J190,0)</f>
        <v>0</v>
      </c>
      <c r="BG190" s="232">
        <f>IF(N190="zákl. přenesená",J190,0)</f>
        <v>0</v>
      </c>
      <c r="BH190" s="232">
        <f>IF(N190="sníž. přenesená",J190,0)</f>
        <v>0</v>
      </c>
      <c r="BI190" s="232">
        <f>IF(N190="nulová",J190,0)</f>
        <v>0</v>
      </c>
      <c r="BJ190" s="24" t="s">
        <v>24</v>
      </c>
      <c r="BK190" s="232">
        <f>ROUND(I190*H190,2)</f>
        <v>0</v>
      </c>
      <c r="BL190" s="24" t="s">
        <v>183</v>
      </c>
      <c r="BM190" s="24" t="s">
        <v>912</v>
      </c>
    </row>
    <row r="191" s="1" customFormat="1">
      <c r="B191" s="46"/>
      <c r="C191" s="74"/>
      <c r="D191" s="235" t="s">
        <v>234</v>
      </c>
      <c r="E191" s="74"/>
      <c r="F191" s="259" t="s">
        <v>913</v>
      </c>
      <c r="G191" s="74"/>
      <c r="H191" s="74"/>
      <c r="I191" s="191"/>
      <c r="J191" s="74"/>
      <c r="K191" s="74"/>
      <c r="L191" s="72"/>
      <c r="M191" s="260"/>
      <c r="N191" s="47"/>
      <c r="O191" s="47"/>
      <c r="P191" s="47"/>
      <c r="Q191" s="47"/>
      <c r="R191" s="47"/>
      <c r="S191" s="47"/>
      <c r="T191" s="95"/>
      <c r="AT191" s="24" t="s">
        <v>234</v>
      </c>
      <c r="AU191" s="24" t="s">
        <v>83</v>
      </c>
    </row>
    <row r="192" s="11" customFormat="1">
      <c r="B192" s="233"/>
      <c r="C192" s="234"/>
      <c r="D192" s="235" t="s">
        <v>173</v>
      </c>
      <c r="E192" s="236" t="s">
        <v>22</v>
      </c>
      <c r="F192" s="237" t="s">
        <v>914</v>
      </c>
      <c r="G192" s="234"/>
      <c r="H192" s="238">
        <v>31.73</v>
      </c>
      <c r="I192" s="239"/>
      <c r="J192" s="234"/>
      <c r="K192" s="234"/>
      <c r="L192" s="240"/>
      <c r="M192" s="241"/>
      <c r="N192" s="242"/>
      <c r="O192" s="242"/>
      <c r="P192" s="242"/>
      <c r="Q192" s="242"/>
      <c r="R192" s="242"/>
      <c r="S192" s="242"/>
      <c r="T192" s="243"/>
      <c r="AT192" s="244" t="s">
        <v>173</v>
      </c>
      <c r="AU192" s="244" t="s">
        <v>83</v>
      </c>
      <c r="AV192" s="11" t="s">
        <v>83</v>
      </c>
      <c r="AW192" s="11" t="s">
        <v>37</v>
      </c>
      <c r="AX192" s="11" t="s">
        <v>24</v>
      </c>
      <c r="AY192" s="244" t="s">
        <v>163</v>
      </c>
    </row>
    <row r="193" s="1" customFormat="1" ht="38.25" customHeight="1">
      <c r="B193" s="46"/>
      <c r="C193" s="221" t="s">
        <v>356</v>
      </c>
      <c r="D193" s="221" t="s">
        <v>166</v>
      </c>
      <c r="E193" s="222" t="s">
        <v>915</v>
      </c>
      <c r="F193" s="223" t="s">
        <v>916</v>
      </c>
      <c r="G193" s="224" t="s">
        <v>231</v>
      </c>
      <c r="H193" s="225">
        <v>392.44999999999999</v>
      </c>
      <c r="I193" s="226"/>
      <c r="J193" s="227">
        <f>ROUND(I193*H193,2)</f>
        <v>0</v>
      </c>
      <c r="K193" s="223" t="s">
        <v>232</v>
      </c>
      <c r="L193" s="72"/>
      <c r="M193" s="228" t="s">
        <v>22</v>
      </c>
      <c r="N193" s="229" t="s">
        <v>45</v>
      </c>
      <c r="O193" s="47"/>
      <c r="P193" s="230">
        <f>O193*H193</f>
        <v>0</v>
      </c>
      <c r="Q193" s="230">
        <v>0.00031</v>
      </c>
      <c r="R193" s="230">
        <f>Q193*H193</f>
        <v>0.12165949999999999</v>
      </c>
      <c r="S193" s="230">
        <v>0</v>
      </c>
      <c r="T193" s="231">
        <f>S193*H193</f>
        <v>0</v>
      </c>
      <c r="AR193" s="24" t="s">
        <v>183</v>
      </c>
      <c r="AT193" s="24" t="s">
        <v>166</v>
      </c>
      <c r="AU193" s="24" t="s">
        <v>83</v>
      </c>
      <c r="AY193" s="24" t="s">
        <v>163</v>
      </c>
      <c r="BE193" s="232">
        <f>IF(N193="základní",J193,0)</f>
        <v>0</v>
      </c>
      <c r="BF193" s="232">
        <f>IF(N193="snížená",J193,0)</f>
        <v>0</v>
      </c>
      <c r="BG193" s="232">
        <f>IF(N193="zákl. přenesená",J193,0)</f>
        <v>0</v>
      </c>
      <c r="BH193" s="232">
        <f>IF(N193="sníž. přenesená",J193,0)</f>
        <v>0</v>
      </c>
      <c r="BI193" s="232">
        <f>IF(N193="nulová",J193,0)</f>
        <v>0</v>
      </c>
      <c r="BJ193" s="24" t="s">
        <v>24</v>
      </c>
      <c r="BK193" s="232">
        <f>ROUND(I193*H193,2)</f>
        <v>0</v>
      </c>
      <c r="BL193" s="24" t="s">
        <v>183</v>
      </c>
      <c r="BM193" s="24" t="s">
        <v>917</v>
      </c>
    </row>
    <row r="194" s="1" customFormat="1">
      <c r="B194" s="46"/>
      <c r="C194" s="74"/>
      <c r="D194" s="235" t="s">
        <v>234</v>
      </c>
      <c r="E194" s="74"/>
      <c r="F194" s="259" t="s">
        <v>918</v>
      </c>
      <c r="G194" s="74"/>
      <c r="H194" s="74"/>
      <c r="I194" s="191"/>
      <c r="J194" s="74"/>
      <c r="K194" s="74"/>
      <c r="L194" s="72"/>
      <c r="M194" s="260"/>
      <c r="N194" s="47"/>
      <c r="O194" s="47"/>
      <c r="P194" s="47"/>
      <c r="Q194" s="47"/>
      <c r="R194" s="47"/>
      <c r="S194" s="47"/>
      <c r="T194" s="95"/>
      <c r="AT194" s="24" t="s">
        <v>234</v>
      </c>
      <c r="AU194" s="24" t="s">
        <v>83</v>
      </c>
    </row>
    <row r="195" s="11" customFormat="1">
      <c r="B195" s="233"/>
      <c r="C195" s="234"/>
      <c r="D195" s="235" t="s">
        <v>173</v>
      </c>
      <c r="E195" s="236" t="s">
        <v>22</v>
      </c>
      <c r="F195" s="237" t="s">
        <v>919</v>
      </c>
      <c r="G195" s="234"/>
      <c r="H195" s="238">
        <v>392.44999999999999</v>
      </c>
      <c r="I195" s="239"/>
      <c r="J195" s="234"/>
      <c r="K195" s="234"/>
      <c r="L195" s="240"/>
      <c r="M195" s="241"/>
      <c r="N195" s="242"/>
      <c r="O195" s="242"/>
      <c r="P195" s="242"/>
      <c r="Q195" s="242"/>
      <c r="R195" s="242"/>
      <c r="S195" s="242"/>
      <c r="T195" s="243"/>
      <c r="AT195" s="244" t="s">
        <v>173</v>
      </c>
      <c r="AU195" s="244" t="s">
        <v>83</v>
      </c>
      <c r="AV195" s="11" t="s">
        <v>83</v>
      </c>
      <c r="AW195" s="11" t="s">
        <v>37</v>
      </c>
      <c r="AX195" s="11" t="s">
        <v>24</v>
      </c>
      <c r="AY195" s="244" t="s">
        <v>163</v>
      </c>
    </row>
    <row r="196" s="1" customFormat="1" ht="16.5" customHeight="1">
      <c r="B196" s="46"/>
      <c r="C196" s="272" t="s">
        <v>366</v>
      </c>
      <c r="D196" s="272" t="s">
        <v>344</v>
      </c>
      <c r="E196" s="273" t="s">
        <v>920</v>
      </c>
      <c r="F196" s="274" t="s">
        <v>921</v>
      </c>
      <c r="G196" s="275" t="s">
        <v>231</v>
      </c>
      <c r="H196" s="276">
        <v>451.31799999999998</v>
      </c>
      <c r="I196" s="277"/>
      <c r="J196" s="278">
        <f>ROUND(I196*H196,2)</f>
        <v>0</v>
      </c>
      <c r="K196" s="274" t="s">
        <v>232</v>
      </c>
      <c r="L196" s="279"/>
      <c r="M196" s="280" t="s">
        <v>22</v>
      </c>
      <c r="N196" s="281" t="s">
        <v>45</v>
      </c>
      <c r="O196" s="47"/>
      <c r="P196" s="230">
        <f>O196*H196</f>
        <v>0</v>
      </c>
      <c r="Q196" s="230">
        <v>0.00029999999999999997</v>
      </c>
      <c r="R196" s="230">
        <f>Q196*H196</f>
        <v>0.13539539999999997</v>
      </c>
      <c r="S196" s="230">
        <v>0</v>
      </c>
      <c r="T196" s="231">
        <f>S196*H196</f>
        <v>0</v>
      </c>
      <c r="AR196" s="24" t="s">
        <v>204</v>
      </c>
      <c r="AT196" s="24" t="s">
        <v>344</v>
      </c>
      <c r="AU196" s="24" t="s">
        <v>83</v>
      </c>
      <c r="AY196" s="24" t="s">
        <v>163</v>
      </c>
      <c r="BE196" s="232">
        <f>IF(N196="základní",J196,0)</f>
        <v>0</v>
      </c>
      <c r="BF196" s="232">
        <f>IF(N196="snížená",J196,0)</f>
        <v>0</v>
      </c>
      <c r="BG196" s="232">
        <f>IF(N196="zákl. přenesená",J196,0)</f>
        <v>0</v>
      </c>
      <c r="BH196" s="232">
        <f>IF(N196="sníž. přenesená",J196,0)</f>
        <v>0</v>
      </c>
      <c r="BI196" s="232">
        <f>IF(N196="nulová",J196,0)</f>
        <v>0</v>
      </c>
      <c r="BJ196" s="24" t="s">
        <v>24</v>
      </c>
      <c r="BK196" s="232">
        <f>ROUND(I196*H196,2)</f>
        <v>0</v>
      </c>
      <c r="BL196" s="24" t="s">
        <v>183</v>
      </c>
      <c r="BM196" s="24" t="s">
        <v>922</v>
      </c>
    </row>
    <row r="197" s="11" customFormat="1">
      <c r="B197" s="233"/>
      <c r="C197" s="234"/>
      <c r="D197" s="235" t="s">
        <v>173</v>
      </c>
      <c r="E197" s="234"/>
      <c r="F197" s="237" t="s">
        <v>923</v>
      </c>
      <c r="G197" s="234"/>
      <c r="H197" s="238">
        <v>451.31799999999998</v>
      </c>
      <c r="I197" s="239"/>
      <c r="J197" s="234"/>
      <c r="K197" s="234"/>
      <c r="L197" s="240"/>
      <c r="M197" s="241"/>
      <c r="N197" s="242"/>
      <c r="O197" s="242"/>
      <c r="P197" s="242"/>
      <c r="Q197" s="242"/>
      <c r="R197" s="242"/>
      <c r="S197" s="242"/>
      <c r="T197" s="243"/>
      <c r="AT197" s="244" t="s">
        <v>173</v>
      </c>
      <c r="AU197" s="244" t="s">
        <v>83</v>
      </c>
      <c r="AV197" s="11" t="s">
        <v>83</v>
      </c>
      <c r="AW197" s="11" t="s">
        <v>6</v>
      </c>
      <c r="AX197" s="11" t="s">
        <v>24</v>
      </c>
      <c r="AY197" s="244" t="s">
        <v>163</v>
      </c>
    </row>
    <row r="198" s="1" customFormat="1" ht="16.5" customHeight="1">
      <c r="B198" s="46"/>
      <c r="C198" s="221" t="s">
        <v>371</v>
      </c>
      <c r="D198" s="221" t="s">
        <v>166</v>
      </c>
      <c r="E198" s="222" t="s">
        <v>924</v>
      </c>
      <c r="F198" s="223" t="s">
        <v>925</v>
      </c>
      <c r="G198" s="224" t="s">
        <v>273</v>
      </c>
      <c r="H198" s="225">
        <v>2.1709999999999998</v>
      </c>
      <c r="I198" s="226"/>
      <c r="J198" s="227">
        <f>ROUND(I198*H198,2)</f>
        <v>0</v>
      </c>
      <c r="K198" s="223" t="s">
        <v>232</v>
      </c>
      <c r="L198" s="72"/>
      <c r="M198" s="228" t="s">
        <v>22</v>
      </c>
      <c r="N198" s="229" t="s">
        <v>45</v>
      </c>
      <c r="O198" s="47"/>
      <c r="P198" s="230">
        <f>O198*H198</f>
        <v>0</v>
      </c>
      <c r="Q198" s="230">
        <v>0</v>
      </c>
      <c r="R198" s="230">
        <f>Q198*H198</f>
        <v>0</v>
      </c>
      <c r="S198" s="230">
        <v>0</v>
      </c>
      <c r="T198" s="231">
        <f>S198*H198</f>
        <v>0</v>
      </c>
      <c r="AR198" s="24" t="s">
        <v>183</v>
      </c>
      <c r="AT198" s="24" t="s">
        <v>166</v>
      </c>
      <c r="AU198" s="24" t="s">
        <v>83</v>
      </c>
      <c r="AY198" s="24" t="s">
        <v>163</v>
      </c>
      <c r="BE198" s="232">
        <f>IF(N198="základní",J198,0)</f>
        <v>0</v>
      </c>
      <c r="BF198" s="232">
        <f>IF(N198="snížená",J198,0)</f>
        <v>0</v>
      </c>
      <c r="BG198" s="232">
        <f>IF(N198="zákl. přenesená",J198,0)</f>
        <v>0</v>
      </c>
      <c r="BH198" s="232">
        <f>IF(N198="sníž. přenesená",J198,0)</f>
        <v>0</v>
      </c>
      <c r="BI198" s="232">
        <f>IF(N198="nulová",J198,0)</f>
        <v>0</v>
      </c>
      <c r="BJ198" s="24" t="s">
        <v>24</v>
      </c>
      <c r="BK198" s="232">
        <f>ROUND(I198*H198,2)</f>
        <v>0</v>
      </c>
      <c r="BL198" s="24" t="s">
        <v>183</v>
      </c>
      <c r="BM198" s="24" t="s">
        <v>926</v>
      </c>
    </row>
    <row r="199" s="1" customFormat="1">
      <c r="B199" s="46"/>
      <c r="C199" s="74"/>
      <c r="D199" s="235" t="s">
        <v>234</v>
      </c>
      <c r="E199" s="74"/>
      <c r="F199" s="259" t="s">
        <v>927</v>
      </c>
      <c r="G199" s="74"/>
      <c r="H199" s="74"/>
      <c r="I199" s="191"/>
      <c r="J199" s="74"/>
      <c r="K199" s="74"/>
      <c r="L199" s="72"/>
      <c r="M199" s="260"/>
      <c r="N199" s="47"/>
      <c r="O199" s="47"/>
      <c r="P199" s="47"/>
      <c r="Q199" s="47"/>
      <c r="R199" s="47"/>
      <c r="S199" s="47"/>
      <c r="T199" s="95"/>
      <c r="AT199" s="24" t="s">
        <v>234</v>
      </c>
      <c r="AU199" s="24" t="s">
        <v>83</v>
      </c>
    </row>
    <row r="200" s="11" customFormat="1">
      <c r="B200" s="233"/>
      <c r="C200" s="234"/>
      <c r="D200" s="235" t="s">
        <v>173</v>
      </c>
      <c r="E200" s="236" t="s">
        <v>22</v>
      </c>
      <c r="F200" s="237" t="s">
        <v>928</v>
      </c>
      <c r="G200" s="234"/>
      <c r="H200" s="238">
        <v>2.1709999999999998</v>
      </c>
      <c r="I200" s="239"/>
      <c r="J200" s="234"/>
      <c r="K200" s="234"/>
      <c r="L200" s="240"/>
      <c r="M200" s="241"/>
      <c r="N200" s="242"/>
      <c r="O200" s="242"/>
      <c r="P200" s="242"/>
      <c r="Q200" s="242"/>
      <c r="R200" s="242"/>
      <c r="S200" s="242"/>
      <c r="T200" s="243"/>
      <c r="AT200" s="244" t="s">
        <v>173</v>
      </c>
      <c r="AU200" s="244" t="s">
        <v>83</v>
      </c>
      <c r="AV200" s="11" t="s">
        <v>83</v>
      </c>
      <c r="AW200" s="11" t="s">
        <v>37</v>
      </c>
      <c r="AX200" s="11" t="s">
        <v>24</v>
      </c>
      <c r="AY200" s="244" t="s">
        <v>163</v>
      </c>
    </row>
    <row r="201" s="1" customFormat="1" ht="16.5" customHeight="1">
      <c r="B201" s="46"/>
      <c r="C201" s="221" t="s">
        <v>378</v>
      </c>
      <c r="D201" s="221" t="s">
        <v>166</v>
      </c>
      <c r="E201" s="222" t="s">
        <v>929</v>
      </c>
      <c r="F201" s="223" t="s">
        <v>930</v>
      </c>
      <c r="G201" s="224" t="s">
        <v>261</v>
      </c>
      <c r="H201" s="225">
        <v>167</v>
      </c>
      <c r="I201" s="226"/>
      <c r="J201" s="227">
        <f>ROUND(I201*H201,2)</f>
        <v>0</v>
      </c>
      <c r="K201" s="223" t="s">
        <v>232</v>
      </c>
      <c r="L201" s="72"/>
      <c r="M201" s="228" t="s">
        <v>22</v>
      </c>
      <c r="N201" s="229" t="s">
        <v>45</v>
      </c>
      <c r="O201" s="47"/>
      <c r="P201" s="230">
        <f>O201*H201</f>
        <v>0</v>
      </c>
      <c r="Q201" s="230">
        <v>0.00048999999999999998</v>
      </c>
      <c r="R201" s="230">
        <f>Q201*H201</f>
        <v>0.08183</v>
      </c>
      <c r="S201" s="230">
        <v>0</v>
      </c>
      <c r="T201" s="231">
        <f>S201*H201</f>
        <v>0</v>
      </c>
      <c r="AR201" s="24" t="s">
        <v>183</v>
      </c>
      <c r="AT201" s="24" t="s">
        <v>166</v>
      </c>
      <c r="AU201" s="24" t="s">
        <v>83</v>
      </c>
      <c r="AY201" s="24" t="s">
        <v>163</v>
      </c>
      <c r="BE201" s="232">
        <f>IF(N201="základní",J201,0)</f>
        <v>0</v>
      </c>
      <c r="BF201" s="232">
        <f>IF(N201="snížená",J201,0)</f>
        <v>0</v>
      </c>
      <c r="BG201" s="232">
        <f>IF(N201="zákl. přenesená",J201,0)</f>
        <v>0</v>
      </c>
      <c r="BH201" s="232">
        <f>IF(N201="sníž. přenesená",J201,0)</f>
        <v>0</v>
      </c>
      <c r="BI201" s="232">
        <f>IF(N201="nulová",J201,0)</f>
        <v>0</v>
      </c>
      <c r="BJ201" s="24" t="s">
        <v>24</v>
      </c>
      <c r="BK201" s="232">
        <f>ROUND(I201*H201,2)</f>
        <v>0</v>
      </c>
      <c r="BL201" s="24" t="s">
        <v>183</v>
      </c>
      <c r="BM201" s="24" t="s">
        <v>931</v>
      </c>
    </row>
    <row r="202" s="1" customFormat="1">
      <c r="B202" s="46"/>
      <c r="C202" s="74"/>
      <c r="D202" s="235" t="s">
        <v>234</v>
      </c>
      <c r="E202" s="74"/>
      <c r="F202" s="259" t="s">
        <v>932</v>
      </c>
      <c r="G202" s="74"/>
      <c r="H202" s="74"/>
      <c r="I202" s="191"/>
      <c r="J202" s="74"/>
      <c r="K202" s="74"/>
      <c r="L202" s="72"/>
      <c r="M202" s="260"/>
      <c r="N202" s="47"/>
      <c r="O202" s="47"/>
      <c r="P202" s="47"/>
      <c r="Q202" s="47"/>
      <c r="R202" s="47"/>
      <c r="S202" s="47"/>
      <c r="T202" s="95"/>
      <c r="AT202" s="24" t="s">
        <v>234</v>
      </c>
      <c r="AU202" s="24" t="s">
        <v>83</v>
      </c>
    </row>
    <row r="203" s="10" customFormat="1" ht="29.88" customHeight="1">
      <c r="B203" s="205"/>
      <c r="C203" s="206"/>
      <c r="D203" s="207" t="s">
        <v>73</v>
      </c>
      <c r="E203" s="219" t="s">
        <v>178</v>
      </c>
      <c r="F203" s="219" t="s">
        <v>933</v>
      </c>
      <c r="G203" s="206"/>
      <c r="H203" s="206"/>
      <c r="I203" s="209"/>
      <c r="J203" s="220">
        <f>BK203</f>
        <v>0</v>
      </c>
      <c r="K203" s="206"/>
      <c r="L203" s="211"/>
      <c r="M203" s="212"/>
      <c r="N203" s="213"/>
      <c r="O203" s="213"/>
      <c r="P203" s="214">
        <f>SUM(P204:P207)</f>
        <v>0</v>
      </c>
      <c r="Q203" s="213"/>
      <c r="R203" s="214">
        <f>SUM(R204:R207)</f>
        <v>37.102589999999999</v>
      </c>
      <c r="S203" s="213"/>
      <c r="T203" s="215">
        <f>SUM(T204:T207)</f>
        <v>0</v>
      </c>
      <c r="AR203" s="216" t="s">
        <v>24</v>
      </c>
      <c r="AT203" s="217" t="s">
        <v>73</v>
      </c>
      <c r="AU203" s="217" t="s">
        <v>24</v>
      </c>
      <c r="AY203" s="216" t="s">
        <v>163</v>
      </c>
      <c r="BK203" s="218">
        <f>SUM(BK204:BK207)</f>
        <v>0</v>
      </c>
    </row>
    <row r="204" s="1" customFormat="1" ht="25.5" customHeight="1">
      <c r="B204" s="46"/>
      <c r="C204" s="221" t="s">
        <v>383</v>
      </c>
      <c r="D204" s="221" t="s">
        <v>166</v>
      </c>
      <c r="E204" s="222" t="s">
        <v>934</v>
      </c>
      <c r="F204" s="223" t="s">
        <v>935</v>
      </c>
      <c r="G204" s="224" t="s">
        <v>261</v>
      </c>
      <c r="H204" s="225">
        <v>67</v>
      </c>
      <c r="I204" s="226"/>
      <c r="J204" s="227">
        <f>ROUND(I204*H204,2)</f>
        <v>0</v>
      </c>
      <c r="K204" s="223" t="s">
        <v>232</v>
      </c>
      <c r="L204" s="72"/>
      <c r="M204" s="228" t="s">
        <v>22</v>
      </c>
      <c r="N204" s="229" t="s">
        <v>45</v>
      </c>
      <c r="O204" s="47"/>
      <c r="P204" s="230">
        <f>O204*H204</f>
        <v>0</v>
      </c>
      <c r="Q204" s="230">
        <v>0.24127000000000001</v>
      </c>
      <c r="R204" s="230">
        <f>Q204*H204</f>
        <v>16.165089999999999</v>
      </c>
      <c r="S204" s="230">
        <v>0</v>
      </c>
      <c r="T204" s="231">
        <f>S204*H204</f>
        <v>0</v>
      </c>
      <c r="AR204" s="24" t="s">
        <v>183</v>
      </c>
      <c r="AT204" s="24" t="s">
        <v>166</v>
      </c>
      <c r="AU204" s="24" t="s">
        <v>83</v>
      </c>
      <c r="AY204" s="24" t="s">
        <v>163</v>
      </c>
      <c r="BE204" s="232">
        <f>IF(N204="základní",J204,0)</f>
        <v>0</v>
      </c>
      <c r="BF204" s="232">
        <f>IF(N204="snížená",J204,0)</f>
        <v>0</v>
      </c>
      <c r="BG204" s="232">
        <f>IF(N204="zákl. přenesená",J204,0)</f>
        <v>0</v>
      </c>
      <c r="BH204" s="232">
        <f>IF(N204="sníž. přenesená",J204,0)</f>
        <v>0</v>
      </c>
      <c r="BI204" s="232">
        <f>IF(N204="nulová",J204,0)</f>
        <v>0</v>
      </c>
      <c r="BJ204" s="24" t="s">
        <v>24</v>
      </c>
      <c r="BK204" s="232">
        <f>ROUND(I204*H204,2)</f>
        <v>0</v>
      </c>
      <c r="BL204" s="24" t="s">
        <v>183</v>
      </c>
      <c r="BM204" s="24" t="s">
        <v>936</v>
      </c>
    </row>
    <row r="205" s="1" customFormat="1">
      <c r="B205" s="46"/>
      <c r="C205" s="74"/>
      <c r="D205" s="235" t="s">
        <v>234</v>
      </c>
      <c r="E205" s="74"/>
      <c r="F205" s="259" t="s">
        <v>937</v>
      </c>
      <c r="G205" s="74"/>
      <c r="H205" s="74"/>
      <c r="I205" s="191"/>
      <c r="J205" s="74"/>
      <c r="K205" s="74"/>
      <c r="L205" s="72"/>
      <c r="M205" s="260"/>
      <c r="N205" s="47"/>
      <c r="O205" s="47"/>
      <c r="P205" s="47"/>
      <c r="Q205" s="47"/>
      <c r="R205" s="47"/>
      <c r="S205" s="47"/>
      <c r="T205" s="95"/>
      <c r="AT205" s="24" t="s">
        <v>234</v>
      </c>
      <c r="AU205" s="24" t="s">
        <v>83</v>
      </c>
    </row>
    <row r="206" s="1" customFormat="1" ht="16.5" customHeight="1">
      <c r="B206" s="46"/>
      <c r="C206" s="272" t="s">
        <v>388</v>
      </c>
      <c r="D206" s="272" t="s">
        <v>344</v>
      </c>
      <c r="E206" s="273" t="s">
        <v>938</v>
      </c>
      <c r="F206" s="274" t="s">
        <v>939</v>
      </c>
      <c r="G206" s="275" t="s">
        <v>440</v>
      </c>
      <c r="H206" s="276">
        <v>418.75</v>
      </c>
      <c r="I206" s="277"/>
      <c r="J206" s="278">
        <f>ROUND(I206*H206,2)</f>
        <v>0</v>
      </c>
      <c r="K206" s="274" t="s">
        <v>232</v>
      </c>
      <c r="L206" s="279"/>
      <c r="M206" s="280" t="s">
        <v>22</v>
      </c>
      <c r="N206" s="281" t="s">
        <v>45</v>
      </c>
      <c r="O206" s="47"/>
      <c r="P206" s="230">
        <f>O206*H206</f>
        <v>0</v>
      </c>
      <c r="Q206" s="230">
        <v>0.050000000000000003</v>
      </c>
      <c r="R206" s="230">
        <f>Q206*H206</f>
        <v>20.9375</v>
      </c>
      <c r="S206" s="230">
        <v>0</v>
      </c>
      <c r="T206" s="231">
        <f>S206*H206</f>
        <v>0</v>
      </c>
      <c r="AR206" s="24" t="s">
        <v>204</v>
      </c>
      <c r="AT206" s="24" t="s">
        <v>344</v>
      </c>
      <c r="AU206" s="24" t="s">
        <v>83</v>
      </c>
      <c r="AY206" s="24" t="s">
        <v>163</v>
      </c>
      <c r="BE206" s="232">
        <f>IF(N206="základní",J206,0)</f>
        <v>0</v>
      </c>
      <c r="BF206" s="232">
        <f>IF(N206="snížená",J206,0)</f>
        <v>0</v>
      </c>
      <c r="BG206" s="232">
        <f>IF(N206="zákl. přenesená",J206,0)</f>
        <v>0</v>
      </c>
      <c r="BH206" s="232">
        <f>IF(N206="sníž. přenesená",J206,0)</f>
        <v>0</v>
      </c>
      <c r="BI206" s="232">
        <f>IF(N206="nulová",J206,0)</f>
        <v>0</v>
      </c>
      <c r="BJ206" s="24" t="s">
        <v>24</v>
      </c>
      <c r="BK206" s="232">
        <f>ROUND(I206*H206,2)</f>
        <v>0</v>
      </c>
      <c r="BL206" s="24" t="s">
        <v>183</v>
      </c>
      <c r="BM206" s="24" t="s">
        <v>940</v>
      </c>
    </row>
    <row r="207" s="11" customFormat="1">
      <c r="B207" s="233"/>
      <c r="C207" s="234"/>
      <c r="D207" s="235" t="s">
        <v>173</v>
      </c>
      <c r="E207" s="236" t="s">
        <v>22</v>
      </c>
      <c r="F207" s="237" t="s">
        <v>941</v>
      </c>
      <c r="G207" s="234"/>
      <c r="H207" s="238">
        <v>418.75</v>
      </c>
      <c r="I207" s="239"/>
      <c r="J207" s="234"/>
      <c r="K207" s="234"/>
      <c r="L207" s="240"/>
      <c r="M207" s="241"/>
      <c r="N207" s="242"/>
      <c r="O207" s="242"/>
      <c r="P207" s="242"/>
      <c r="Q207" s="242"/>
      <c r="R207" s="242"/>
      <c r="S207" s="242"/>
      <c r="T207" s="243"/>
      <c r="AT207" s="244" t="s">
        <v>173</v>
      </c>
      <c r="AU207" s="244" t="s">
        <v>83</v>
      </c>
      <c r="AV207" s="11" t="s">
        <v>83</v>
      </c>
      <c r="AW207" s="11" t="s">
        <v>37</v>
      </c>
      <c r="AX207" s="11" t="s">
        <v>24</v>
      </c>
      <c r="AY207" s="244" t="s">
        <v>163</v>
      </c>
    </row>
    <row r="208" s="10" customFormat="1" ht="29.88" customHeight="1">
      <c r="B208" s="205"/>
      <c r="C208" s="206"/>
      <c r="D208" s="207" t="s">
        <v>73</v>
      </c>
      <c r="E208" s="219" t="s">
        <v>183</v>
      </c>
      <c r="F208" s="219" t="s">
        <v>942</v>
      </c>
      <c r="G208" s="206"/>
      <c r="H208" s="206"/>
      <c r="I208" s="209"/>
      <c r="J208" s="220">
        <f>BK208</f>
        <v>0</v>
      </c>
      <c r="K208" s="206"/>
      <c r="L208" s="211"/>
      <c r="M208" s="212"/>
      <c r="N208" s="213"/>
      <c r="O208" s="213"/>
      <c r="P208" s="214">
        <f>SUM(P209:P211)</f>
        <v>0</v>
      </c>
      <c r="Q208" s="213"/>
      <c r="R208" s="214">
        <f>SUM(R209:R211)</f>
        <v>0</v>
      </c>
      <c r="S208" s="213"/>
      <c r="T208" s="215">
        <f>SUM(T209:T211)</f>
        <v>0</v>
      </c>
      <c r="AR208" s="216" t="s">
        <v>24</v>
      </c>
      <c r="AT208" s="217" t="s">
        <v>73</v>
      </c>
      <c r="AU208" s="217" t="s">
        <v>24</v>
      </c>
      <c r="AY208" s="216" t="s">
        <v>163</v>
      </c>
      <c r="BK208" s="218">
        <f>SUM(BK209:BK211)</f>
        <v>0</v>
      </c>
    </row>
    <row r="209" s="1" customFormat="1" ht="25.5" customHeight="1">
      <c r="B209" s="46"/>
      <c r="C209" s="221" t="s">
        <v>394</v>
      </c>
      <c r="D209" s="221" t="s">
        <v>166</v>
      </c>
      <c r="E209" s="222" t="s">
        <v>943</v>
      </c>
      <c r="F209" s="223" t="s">
        <v>944</v>
      </c>
      <c r="G209" s="224" t="s">
        <v>231</v>
      </c>
      <c r="H209" s="225">
        <v>98.700000000000003</v>
      </c>
      <c r="I209" s="226"/>
      <c r="J209" s="227">
        <f>ROUND(I209*H209,2)</f>
        <v>0</v>
      </c>
      <c r="K209" s="223" t="s">
        <v>232</v>
      </c>
      <c r="L209" s="72"/>
      <c r="M209" s="228" t="s">
        <v>22</v>
      </c>
      <c r="N209" s="229" t="s">
        <v>45</v>
      </c>
      <c r="O209" s="47"/>
      <c r="P209" s="230">
        <f>O209*H209</f>
        <v>0</v>
      </c>
      <c r="Q209" s="230">
        <v>0</v>
      </c>
      <c r="R209" s="230">
        <f>Q209*H209</f>
        <v>0</v>
      </c>
      <c r="S209" s="230">
        <v>0</v>
      </c>
      <c r="T209" s="231">
        <f>S209*H209</f>
        <v>0</v>
      </c>
      <c r="AR209" s="24" t="s">
        <v>183</v>
      </c>
      <c r="AT209" s="24" t="s">
        <v>166</v>
      </c>
      <c r="AU209" s="24" t="s">
        <v>83</v>
      </c>
      <c r="AY209" s="24" t="s">
        <v>163</v>
      </c>
      <c r="BE209" s="232">
        <f>IF(N209="základní",J209,0)</f>
        <v>0</v>
      </c>
      <c r="BF209" s="232">
        <f>IF(N209="snížená",J209,0)</f>
        <v>0</v>
      </c>
      <c r="BG209" s="232">
        <f>IF(N209="zákl. přenesená",J209,0)</f>
        <v>0</v>
      </c>
      <c r="BH209" s="232">
        <f>IF(N209="sníž. přenesená",J209,0)</f>
        <v>0</v>
      </c>
      <c r="BI209" s="232">
        <f>IF(N209="nulová",J209,0)</f>
        <v>0</v>
      </c>
      <c r="BJ209" s="24" t="s">
        <v>24</v>
      </c>
      <c r="BK209" s="232">
        <f>ROUND(I209*H209,2)</f>
        <v>0</v>
      </c>
      <c r="BL209" s="24" t="s">
        <v>183</v>
      </c>
      <c r="BM209" s="24" t="s">
        <v>945</v>
      </c>
    </row>
    <row r="210" s="1" customFormat="1">
      <c r="B210" s="46"/>
      <c r="C210" s="74"/>
      <c r="D210" s="235" t="s">
        <v>234</v>
      </c>
      <c r="E210" s="74"/>
      <c r="F210" s="259" t="s">
        <v>946</v>
      </c>
      <c r="G210" s="74"/>
      <c r="H210" s="74"/>
      <c r="I210" s="191"/>
      <c r="J210" s="74"/>
      <c r="K210" s="74"/>
      <c r="L210" s="72"/>
      <c r="M210" s="260"/>
      <c r="N210" s="47"/>
      <c r="O210" s="47"/>
      <c r="P210" s="47"/>
      <c r="Q210" s="47"/>
      <c r="R210" s="47"/>
      <c r="S210" s="47"/>
      <c r="T210" s="95"/>
      <c r="AT210" s="24" t="s">
        <v>234</v>
      </c>
      <c r="AU210" s="24" t="s">
        <v>83</v>
      </c>
    </row>
    <row r="211" s="11" customFormat="1">
      <c r="B211" s="233"/>
      <c r="C211" s="234"/>
      <c r="D211" s="235" t="s">
        <v>173</v>
      </c>
      <c r="E211" s="234"/>
      <c r="F211" s="237" t="s">
        <v>947</v>
      </c>
      <c r="G211" s="234"/>
      <c r="H211" s="238">
        <v>98.700000000000003</v>
      </c>
      <c r="I211" s="239"/>
      <c r="J211" s="234"/>
      <c r="K211" s="234"/>
      <c r="L211" s="240"/>
      <c r="M211" s="241"/>
      <c r="N211" s="242"/>
      <c r="O211" s="242"/>
      <c r="P211" s="242"/>
      <c r="Q211" s="242"/>
      <c r="R211" s="242"/>
      <c r="S211" s="242"/>
      <c r="T211" s="243"/>
      <c r="AT211" s="244" t="s">
        <v>173</v>
      </c>
      <c r="AU211" s="244" t="s">
        <v>83</v>
      </c>
      <c r="AV211" s="11" t="s">
        <v>83</v>
      </c>
      <c r="AW211" s="11" t="s">
        <v>6</v>
      </c>
      <c r="AX211" s="11" t="s">
        <v>24</v>
      </c>
      <c r="AY211" s="244" t="s">
        <v>163</v>
      </c>
    </row>
    <row r="212" s="10" customFormat="1" ht="29.88" customHeight="1">
      <c r="B212" s="205"/>
      <c r="C212" s="206"/>
      <c r="D212" s="207" t="s">
        <v>73</v>
      </c>
      <c r="E212" s="219" t="s">
        <v>162</v>
      </c>
      <c r="F212" s="219" t="s">
        <v>336</v>
      </c>
      <c r="G212" s="206"/>
      <c r="H212" s="206"/>
      <c r="I212" s="209"/>
      <c r="J212" s="220">
        <f>BK212</f>
        <v>0</v>
      </c>
      <c r="K212" s="206"/>
      <c r="L212" s="211"/>
      <c r="M212" s="212"/>
      <c r="N212" s="213"/>
      <c r="O212" s="213"/>
      <c r="P212" s="214">
        <f>SUM(P213:P277)</f>
        <v>0</v>
      </c>
      <c r="Q212" s="213"/>
      <c r="R212" s="214">
        <f>SUM(R213:R277)</f>
        <v>342.48340000000002</v>
      </c>
      <c r="S212" s="213"/>
      <c r="T212" s="215">
        <f>SUM(T213:T277)</f>
        <v>0</v>
      </c>
      <c r="AR212" s="216" t="s">
        <v>24</v>
      </c>
      <c r="AT212" s="217" t="s">
        <v>73</v>
      </c>
      <c r="AU212" s="217" t="s">
        <v>24</v>
      </c>
      <c r="AY212" s="216" t="s">
        <v>163</v>
      </c>
      <c r="BK212" s="218">
        <f>SUM(BK213:BK277)</f>
        <v>0</v>
      </c>
    </row>
    <row r="213" s="1" customFormat="1" ht="51" customHeight="1">
      <c r="B213" s="46"/>
      <c r="C213" s="221" t="s">
        <v>399</v>
      </c>
      <c r="D213" s="221" t="s">
        <v>166</v>
      </c>
      <c r="E213" s="222" t="s">
        <v>337</v>
      </c>
      <c r="F213" s="223" t="s">
        <v>338</v>
      </c>
      <c r="G213" s="224" t="s">
        <v>231</v>
      </c>
      <c r="H213" s="225">
        <v>5516</v>
      </c>
      <c r="I213" s="226"/>
      <c r="J213" s="227">
        <f>ROUND(I213*H213,2)</f>
        <v>0</v>
      </c>
      <c r="K213" s="223" t="s">
        <v>232</v>
      </c>
      <c r="L213" s="72"/>
      <c r="M213" s="228" t="s">
        <v>22</v>
      </c>
      <c r="N213" s="229" t="s">
        <v>45</v>
      </c>
      <c r="O213" s="47"/>
      <c r="P213" s="230">
        <f>O213*H213</f>
        <v>0</v>
      </c>
      <c r="Q213" s="230">
        <v>0</v>
      </c>
      <c r="R213" s="230">
        <f>Q213*H213</f>
        <v>0</v>
      </c>
      <c r="S213" s="230">
        <v>0</v>
      </c>
      <c r="T213" s="231">
        <f>S213*H213</f>
        <v>0</v>
      </c>
      <c r="AR213" s="24" t="s">
        <v>183</v>
      </c>
      <c r="AT213" s="24" t="s">
        <v>166</v>
      </c>
      <c r="AU213" s="24" t="s">
        <v>83</v>
      </c>
      <c r="AY213" s="24" t="s">
        <v>163</v>
      </c>
      <c r="BE213" s="232">
        <f>IF(N213="základní",J213,0)</f>
        <v>0</v>
      </c>
      <c r="BF213" s="232">
        <f>IF(N213="snížená",J213,0)</f>
        <v>0</v>
      </c>
      <c r="BG213" s="232">
        <f>IF(N213="zákl. přenesená",J213,0)</f>
        <v>0</v>
      </c>
      <c r="BH213" s="232">
        <f>IF(N213="sníž. přenesená",J213,0)</f>
        <v>0</v>
      </c>
      <c r="BI213" s="232">
        <f>IF(N213="nulová",J213,0)</f>
        <v>0</v>
      </c>
      <c r="BJ213" s="24" t="s">
        <v>24</v>
      </c>
      <c r="BK213" s="232">
        <f>ROUND(I213*H213,2)</f>
        <v>0</v>
      </c>
      <c r="BL213" s="24" t="s">
        <v>183</v>
      </c>
      <c r="BM213" s="24" t="s">
        <v>948</v>
      </c>
    </row>
    <row r="214" s="1" customFormat="1">
      <c r="B214" s="46"/>
      <c r="C214" s="74"/>
      <c r="D214" s="235" t="s">
        <v>234</v>
      </c>
      <c r="E214" s="74"/>
      <c r="F214" s="259" t="s">
        <v>340</v>
      </c>
      <c r="G214" s="74"/>
      <c r="H214" s="74"/>
      <c r="I214" s="191"/>
      <c r="J214" s="74"/>
      <c r="K214" s="74"/>
      <c r="L214" s="72"/>
      <c r="M214" s="260"/>
      <c r="N214" s="47"/>
      <c r="O214" s="47"/>
      <c r="P214" s="47"/>
      <c r="Q214" s="47"/>
      <c r="R214" s="47"/>
      <c r="S214" s="47"/>
      <c r="T214" s="95"/>
      <c r="AT214" s="24" t="s">
        <v>234</v>
      </c>
      <c r="AU214" s="24" t="s">
        <v>83</v>
      </c>
    </row>
    <row r="215" s="12" customFormat="1">
      <c r="B215" s="245"/>
      <c r="C215" s="246"/>
      <c r="D215" s="235" t="s">
        <v>173</v>
      </c>
      <c r="E215" s="247" t="s">
        <v>22</v>
      </c>
      <c r="F215" s="248" t="s">
        <v>299</v>
      </c>
      <c r="G215" s="246"/>
      <c r="H215" s="247" t="s">
        <v>22</v>
      </c>
      <c r="I215" s="249"/>
      <c r="J215" s="246"/>
      <c r="K215" s="246"/>
      <c r="L215" s="250"/>
      <c r="M215" s="251"/>
      <c r="N215" s="252"/>
      <c r="O215" s="252"/>
      <c r="P215" s="252"/>
      <c r="Q215" s="252"/>
      <c r="R215" s="252"/>
      <c r="S215" s="252"/>
      <c r="T215" s="253"/>
      <c r="AT215" s="254" t="s">
        <v>173</v>
      </c>
      <c r="AU215" s="254" t="s">
        <v>83</v>
      </c>
      <c r="AV215" s="12" t="s">
        <v>24</v>
      </c>
      <c r="AW215" s="12" t="s">
        <v>37</v>
      </c>
      <c r="AX215" s="12" t="s">
        <v>74</v>
      </c>
      <c r="AY215" s="254" t="s">
        <v>163</v>
      </c>
    </row>
    <row r="216" s="11" customFormat="1">
      <c r="B216" s="233"/>
      <c r="C216" s="234"/>
      <c r="D216" s="235" t="s">
        <v>173</v>
      </c>
      <c r="E216" s="236" t="s">
        <v>22</v>
      </c>
      <c r="F216" s="237" t="s">
        <v>949</v>
      </c>
      <c r="G216" s="234"/>
      <c r="H216" s="238">
        <v>5516</v>
      </c>
      <c r="I216" s="239"/>
      <c r="J216" s="234"/>
      <c r="K216" s="234"/>
      <c r="L216" s="240"/>
      <c r="M216" s="241"/>
      <c r="N216" s="242"/>
      <c r="O216" s="242"/>
      <c r="P216" s="242"/>
      <c r="Q216" s="242"/>
      <c r="R216" s="242"/>
      <c r="S216" s="242"/>
      <c r="T216" s="243"/>
      <c r="AT216" s="244" t="s">
        <v>173</v>
      </c>
      <c r="AU216" s="244" t="s">
        <v>83</v>
      </c>
      <c r="AV216" s="11" t="s">
        <v>83</v>
      </c>
      <c r="AW216" s="11" t="s">
        <v>37</v>
      </c>
      <c r="AX216" s="11" t="s">
        <v>24</v>
      </c>
      <c r="AY216" s="244" t="s">
        <v>163</v>
      </c>
    </row>
    <row r="217" s="1" customFormat="1" ht="16.5" customHeight="1">
      <c r="B217" s="46"/>
      <c r="C217" s="272" t="s">
        <v>404</v>
      </c>
      <c r="D217" s="272" t="s">
        <v>344</v>
      </c>
      <c r="E217" s="273" t="s">
        <v>345</v>
      </c>
      <c r="F217" s="274" t="s">
        <v>346</v>
      </c>
      <c r="G217" s="275" t="s">
        <v>327</v>
      </c>
      <c r="H217" s="276">
        <v>89.358999999999995</v>
      </c>
      <c r="I217" s="277"/>
      <c r="J217" s="278">
        <f>ROUND(I217*H217,2)</f>
        <v>0</v>
      </c>
      <c r="K217" s="274" t="s">
        <v>232</v>
      </c>
      <c r="L217" s="279"/>
      <c r="M217" s="280" t="s">
        <v>22</v>
      </c>
      <c r="N217" s="281" t="s">
        <v>45</v>
      </c>
      <c r="O217" s="47"/>
      <c r="P217" s="230">
        <f>O217*H217</f>
        <v>0</v>
      </c>
      <c r="Q217" s="230">
        <v>1</v>
      </c>
      <c r="R217" s="230">
        <f>Q217*H217</f>
        <v>89.358999999999995</v>
      </c>
      <c r="S217" s="230">
        <v>0</v>
      </c>
      <c r="T217" s="231">
        <f>S217*H217</f>
        <v>0</v>
      </c>
      <c r="AR217" s="24" t="s">
        <v>204</v>
      </c>
      <c r="AT217" s="24" t="s">
        <v>344</v>
      </c>
      <c r="AU217" s="24" t="s">
        <v>83</v>
      </c>
      <c r="AY217" s="24" t="s">
        <v>163</v>
      </c>
      <c r="BE217" s="232">
        <f>IF(N217="základní",J217,0)</f>
        <v>0</v>
      </c>
      <c r="BF217" s="232">
        <f>IF(N217="snížená",J217,0)</f>
        <v>0</v>
      </c>
      <c r="BG217" s="232">
        <f>IF(N217="zákl. přenesená",J217,0)</f>
        <v>0</v>
      </c>
      <c r="BH217" s="232">
        <f>IF(N217="sníž. přenesená",J217,0)</f>
        <v>0</v>
      </c>
      <c r="BI217" s="232">
        <f>IF(N217="nulová",J217,0)</f>
        <v>0</v>
      </c>
      <c r="BJ217" s="24" t="s">
        <v>24</v>
      </c>
      <c r="BK217" s="232">
        <f>ROUND(I217*H217,2)</f>
        <v>0</v>
      </c>
      <c r="BL217" s="24" t="s">
        <v>183</v>
      </c>
      <c r="BM217" s="24" t="s">
        <v>950</v>
      </c>
    </row>
    <row r="218" s="11" customFormat="1">
      <c r="B218" s="233"/>
      <c r="C218" s="234"/>
      <c r="D218" s="235" t="s">
        <v>173</v>
      </c>
      <c r="E218" s="236" t="s">
        <v>22</v>
      </c>
      <c r="F218" s="237" t="s">
        <v>951</v>
      </c>
      <c r="G218" s="234"/>
      <c r="H218" s="238">
        <v>89.358999999999995</v>
      </c>
      <c r="I218" s="239"/>
      <c r="J218" s="234"/>
      <c r="K218" s="234"/>
      <c r="L218" s="240"/>
      <c r="M218" s="241"/>
      <c r="N218" s="242"/>
      <c r="O218" s="242"/>
      <c r="P218" s="242"/>
      <c r="Q218" s="242"/>
      <c r="R218" s="242"/>
      <c r="S218" s="242"/>
      <c r="T218" s="243"/>
      <c r="AT218" s="244" t="s">
        <v>173</v>
      </c>
      <c r="AU218" s="244" t="s">
        <v>83</v>
      </c>
      <c r="AV218" s="11" t="s">
        <v>83</v>
      </c>
      <c r="AW218" s="11" t="s">
        <v>37</v>
      </c>
      <c r="AX218" s="11" t="s">
        <v>24</v>
      </c>
      <c r="AY218" s="244" t="s">
        <v>163</v>
      </c>
    </row>
    <row r="219" s="1" customFormat="1" ht="25.5" customHeight="1">
      <c r="B219" s="46"/>
      <c r="C219" s="221" t="s">
        <v>410</v>
      </c>
      <c r="D219" s="221" t="s">
        <v>166</v>
      </c>
      <c r="E219" s="222" t="s">
        <v>350</v>
      </c>
      <c r="F219" s="223" t="s">
        <v>351</v>
      </c>
      <c r="G219" s="224" t="s">
        <v>231</v>
      </c>
      <c r="H219" s="225">
        <v>238.69999999999999</v>
      </c>
      <c r="I219" s="226"/>
      <c r="J219" s="227">
        <f>ROUND(I219*H219,2)</f>
        <v>0</v>
      </c>
      <c r="K219" s="223" t="s">
        <v>232</v>
      </c>
      <c r="L219" s="72"/>
      <c r="M219" s="228" t="s">
        <v>22</v>
      </c>
      <c r="N219" s="229" t="s">
        <v>45</v>
      </c>
      <c r="O219" s="47"/>
      <c r="P219" s="230">
        <f>O219*H219</f>
        <v>0</v>
      </c>
      <c r="Q219" s="230">
        <v>0</v>
      </c>
      <c r="R219" s="230">
        <f>Q219*H219</f>
        <v>0</v>
      </c>
      <c r="S219" s="230">
        <v>0</v>
      </c>
      <c r="T219" s="231">
        <f>S219*H219</f>
        <v>0</v>
      </c>
      <c r="AR219" s="24" t="s">
        <v>183</v>
      </c>
      <c r="AT219" s="24" t="s">
        <v>166</v>
      </c>
      <c r="AU219" s="24" t="s">
        <v>83</v>
      </c>
      <c r="AY219" s="24" t="s">
        <v>163</v>
      </c>
      <c r="BE219" s="232">
        <f>IF(N219="základní",J219,0)</f>
        <v>0</v>
      </c>
      <c r="BF219" s="232">
        <f>IF(N219="snížená",J219,0)</f>
        <v>0</v>
      </c>
      <c r="BG219" s="232">
        <f>IF(N219="zákl. přenesená",J219,0)</f>
        <v>0</v>
      </c>
      <c r="BH219" s="232">
        <f>IF(N219="sníž. přenesená",J219,0)</f>
        <v>0</v>
      </c>
      <c r="BI219" s="232">
        <f>IF(N219="nulová",J219,0)</f>
        <v>0</v>
      </c>
      <c r="BJ219" s="24" t="s">
        <v>24</v>
      </c>
      <c r="BK219" s="232">
        <f>ROUND(I219*H219,2)</f>
        <v>0</v>
      </c>
      <c r="BL219" s="24" t="s">
        <v>183</v>
      </c>
      <c r="BM219" s="24" t="s">
        <v>952</v>
      </c>
    </row>
    <row r="220" s="11" customFormat="1">
      <c r="B220" s="233"/>
      <c r="C220" s="234"/>
      <c r="D220" s="235" t="s">
        <v>173</v>
      </c>
      <c r="E220" s="234"/>
      <c r="F220" s="237" t="s">
        <v>953</v>
      </c>
      <c r="G220" s="234"/>
      <c r="H220" s="238">
        <v>238.69999999999999</v>
      </c>
      <c r="I220" s="239"/>
      <c r="J220" s="234"/>
      <c r="K220" s="234"/>
      <c r="L220" s="240"/>
      <c r="M220" s="241"/>
      <c r="N220" s="242"/>
      <c r="O220" s="242"/>
      <c r="P220" s="242"/>
      <c r="Q220" s="242"/>
      <c r="R220" s="242"/>
      <c r="S220" s="242"/>
      <c r="T220" s="243"/>
      <c r="AT220" s="244" t="s">
        <v>173</v>
      </c>
      <c r="AU220" s="244" t="s">
        <v>83</v>
      </c>
      <c r="AV220" s="11" t="s">
        <v>83</v>
      </c>
      <c r="AW220" s="11" t="s">
        <v>6</v>
      </c>
      <c r="AX220" s="11" t="s">
        <v>24</v>
      </c>
      <c r="AY220" s="244" t="s">
        <v>163</v>
      </c>
    </row>
    <row r="221" s="1" customFormat="1" ht="25.5" customHeight="1">
      <c r="B221" s="46"/>
      <c r="C221" s="221" t="s">
        <v>415</v>
      </c>
      <c r="D221" s="221" t="s">
        <v>166</v>
      </c>
      <c r="E221" s="222" t="s">
        <v>812</v>
      </c>
      <c r="F221" s="223" t="s">
        <v>813</v>
      </c>
      <c r="G221" s="224" t="s">
        <v>231</v>
      </c>
      <c r="H221" s="225">
        <v>103.40000000000001</v>
      </c>
      <c r="I221" s="226"/>
      <c r="J221" s="227">
        <f>ROUND(I221*H221,2)</f>
        <v>0</v>
      </c>
      <c r="K221" s="223" t="s">
        <v>170</v>
      </c>
      <c r="L221" s="72"/>
      <c r="M221" s="228" t="s">
        <v>22</v>
      </c>
      <c r="N221" s="229" t="s">
        <v>45</v>
      </c>
      <c r="O221" s="47"/>
      <c r="P221" s="230">
        <f>O221*H221</f>
        <v>0</v>
      </c>
      <c r="Q221" s="230">
        <v>0</v>
      </c>
      <c r="R221" s="230">
        <f>Q221*H221</f>
        <v>0</v>
      </c>
      <c r="S221" s="230">
        <v>0</v>
      </c>
      <c r="T221" s="231">
        <f>S221*H221</f>
        <v>0</v>
      </c>
      <c r="AR221" s="24" t="s">
        <v>183</v>
      </c>
      <c r="AT221" s="24" t="s">
        <v>166</v>
      </c>
      <c r="AU221" s="24" t="s">
        <v>83</v>
      </c>
      <c r="AY221" s="24" t="s">
        <v>163</v>
      </c>
      <c r="BE221" s="232">
        <f>IF(N221="základní",J221,0)</f>
        <v>0</v>
      </c>
      <c r="BF221" s="232">
        <f>IF(N221="snížená",J221,0)</f>
        <v>0</v>
      </c>
      <c r="BG221" s="232">
        <f>IF(N221="zákl. přenesená",J221,0)</f>
        <v>0</v>
      </c>
      <c r="BH221" s="232">
        <f>IF(N221="sníž. přenesená",J221,0)</f>
        <v>0</v>
      </c>
      <c r="BI221" s="232">
        <f>IF(N221="nulová",J221,0)</f>
        <v>0</v>
      </c>
      <c r="BJ221" s="24" t="s">
        <v>24</v>
      </c>
      <c r="BK221" s="232">
        <f>ROUND(I221*H221,2)</f>
        <v>0</v>
      </c>
      <c r="BL221" s="24" t="s">
        <v>183</v>
      </c>
      <c r="BM221" s="24" t="s">
        <v>954</v>
      </c>
    </row>
    <row r="222" s="11" customFormat="1">
      <c r="B222" s="233"/>
      <c r="C222" s="234"/>
      <c r="D222" s="235" t="s">
        <v>173</v>
      </c>
      <c r="E222" s="236" t="s">
        <v>22</v>
      </c>
      <c r="F222" s="237" t="s">
        <v>955</v>
      </c>
      <c r="G222" s="234"/>
      <c r="H222" s="238">
        <v>94</v>
      </c>
      <c r="I222" s="239"/>
      <c r="J222" s="234"/>
      <c r="K222" s="234"/>
      <c r="L222" s="240"/>
      <c r="M222" s="241"/>
      <c r="N222" s="242"/>
      <c r="O222" s="242"/>
      <c r="P222" s="242"/>
      <c r="Q222" s="242"/>
      <c r="R222" s="242"/>
      <c r="S222" s="242"/>
      <c r="T222" s="243"/>
      <c r="AT222" s="244" t="s">
        <v>173</v>
      </c>
      <c r="AU222" s="244" t="s">
        <v>83</v>
      </c>
      <c r="AV222" s="11" t="s">
        <v>83</v>
      </c>
      <c r="AW222" s="11" t="s">
        <v>37</v>
      </c>
      <c r="AX222" s="11" t="s">
        <v>24</v>
      </c>
      <c r="AY222" s="244" t="s">
        <v>163</v>
      </c>
    </row>
    <row r="223" s="11" customFormat="1">
      <c r="B223" s="233"/>
      <c r="C223" s="234"/>
      <c r="D223" s="235" t="s">
        <v>173</v>
      </c>
      <c r="E223" s="234"/>
      <c r="F223" s="237" t="s">
        <v>956</v>
      </c>
      <c r="G223" s="234"/>
      <c r="H223" s="238">
        <v>103.40000000000001</v>
      </c>
      <c r="I223" s="239"/>
      <c r="J223" s="234"/>
      <c r="K223" s="234"/>
      <c r="L223" s="240"/>
      <c r="M223" s="241"/>
      <c r="N223" s="242"/>
      <c r="O223" s="242"/>
      <c r="P223" s="242"/>
      <c r="Q223" s="242"/>
      <c r="R223" s="242"/>
      <c r="S223" s="242"/>
      <c r="T223" s="243"/>
      <c r="AT223" s="244" t="s">
        <v>173</v>
      </c>
      <c r="AU223" s="244" t="s">
        <v>83</v>
      </c>
      <c r="AV223" s="11" t="s">
        <v>83</v>
      </c>
      <c r="AW223" s="11" t="s">
        <v>6</v>
      </c>
      <c r="AX223" s="11" t="s">
        <v>24</v>
      </c>
      <c r="AY223" s="244" t="s">
        <v>163</v>
      </c>
    </row>
    <row r="224" s="1" customFormat="1" ht="25.5" customHeight="1">
      <c r="B224" s="46"/>
      <c r="C224" s="221" t="s">
        <v>421</v>
      </c>
      <c r="D224" s="221" t="s">
        <v>166</v>
      </c>
      <c r="E224" s="222" t="s">
        <v>357</v>
      </c>
      <c r="F224" s="223" t="s">
        <v>358</v>
      </c>
      <c r="G224" s="224" t="s">
        <v>231</v>
      </c>
      <c r="H224" s="225">
        <v>17336</v>
      </c>
      <c r="I224" s="226"/>
      <c r="J224" s="227">
        <f>ROUND(I224*H224,2)</f>
        <v>0</v>
      </c>
      <c r="K224" s="223" t="s">
        <v>232</v>
      </c>
      <c r="L224" s="72"/>
      <c r="M224" s="228" t="s">
        <v>22</v>
      </c>
      <c r="N224" s="229" t="s">
        <v>45</v>
      </c>
      <c r="O224" s="47"/>
      <c r="P224" s="230">
        <f>O224*H224</f>
        <v>0</v>
      </c>
      <c r="Q224" s="230">
        <v>0</v>
      </c>
      <c r="R224" s="230">
        <f>Q224*H224</f>
        <v>0</v>
      </c>
      <c r="S224" s="230">
        <v>0</v>
      </c>
      <c r="T224" s="231">
        <f>S224*H224</f>
        <v>0</v>
      </c>
      <c r="AR224" s="24" t="s">
        <v>183</v>
      </c>
      <c r="AT224" s="24" t="s">
        <v>166</v>
      </c>
      <c r="AU224" s="24" t="s">
        <v>83</v>
      </c>
      <c r="AY224" s="24" t="s">
        <v>163</v>
      </c>
      <c r="BE224" s="232">
        <f>IF(N224="základní",J224,0)</f>
        <v>0</v>
      </c>
      <c r="BF224" s="232">
        <f>IF(N224="snížená",J224,0)</f>
        <v>0</v>
      </c>
      <c r="BG224" s="232">
        <f>IF(N224="zákl. přenesená",J224,0)</f>
        <v>0</v>
      </c>
      <c r="BH224" s="232">
        <f>IF(N224="sníž. přenesená",J224,0)</f>
        <v>0</v>
      </c>
      <c r="BI224" s="232">
        <f>IF(N224="nulová",J224,0)</f>
        <v>0</v>
      </c>
      <c r="BJ224" s="24" t="s">
        <v>24</v>
      </c>
      <c r="BK224" s="232">
        <f>ROUND(I224*H224,2)</f>
        <v>0</v>
      </c>
      <c r="BL224" s="24" t="s">
        <v>183</v>
      </c>
      <c r="BM224" s="24" t="s">
        <v>957</v>
      </c>
    </row>
    <row r="225" s="12" customFormat="1">
      <c r="B225" s="245"/>
      <c r="C225" s="246"/>
      <c r="D225" s="235" t="s">
        <v>173</v>
      </c>
      <c r="E225" s="247" t="s">
        <v>22</v>
      </c>
      <c r="F225" s="248" t="s">
        <v>958</v>
      </c>
      <c r="G225" s="246"/>
      <c r="H225" s="247" t="s">
        <v>22</v>
      </c>
      <c r="I225" s="249"/>
      <c r="J225" s="246"/>
      <c r="K225" s="246"/>
      <c r="L225" s="250"/>
      <c r="M225" s="251"/>
      <c r="N225" s="252"/>
      <c r="O225" s="252"/>
      <c r="P225" s="252"/>
      <c r="Q225" s="252"/>
      <c r="R225" s="252"/>
      <c r="S225" s="252"/>
      <c r="T225" s="253"/>
      <c r="AT225" s="254" t="s">
        <v>173</v>
      </c>
      <c r="AU225" s="254" t="s">
        <v>83</v>
      </c>
      <c r="AV225" s="12" t="s">
        <v>24</v>
      </c>
      <c r="AW225" s="12" t="s">
        <v>37</v>
      </c>
      <c r="AX225" s="12" t="s">
        <v>74</v>
      </c>
      <c r="AY225" s="254" t="s">
        <v>163</v>
      </c>
    </row>
    <row r="226" s="11" customFormat="1">
      <c r="B226" s="233"/>
      <c r="C226" s="234"/>
      <c r="D226" s="235" t="s">
        <v>173</v>
      </c>
      <c r="E226" s="236" t="s">
        <v>22</v>
      </c>
      <c r="F226" s="237" t="s">
        <v>959</v>
      </c>
      <c r="G226" s="234"/>
      <c r="H226" s="238">
        <v>15760</v>
      </c>
      <c r="I226" s="239"/>
      <c r="J226" s="234"/>
      <c r="K226" s="234"/>
      <c r="L226" s="240"/>
      <c r="M226" s="241"/>
      <c r="N226" s="242"/>
      <c r="O226" s="242"/>
      <c r="P226" s="242"/>
      <c r="Q226" s="242"/>
      <c r="R226" s="242"/>
      <c r="S226" s="242"/>
      <c r="T226" s="243"/>
      <c r="AT226" s="244" t="s">
        <v>173</v>
      </c>
      <c r="AU226" s="244" t="s">
        <v>83</v>
      </c>
      <c r="AV226" s="11" t="s">
        <v>83</v>
      </c>
      <c r="AW226" s="11" t="s">
        <v>37</v>
      </c>
      <c r="AX226" s="11" t="s">
        <v>24</v>
      </c>
      <c r="AY226" s="244" t="s">
        <v>163</v>
      </c>
    </row>
    <row r="227" s="11" customFormat="1">
      <c r="B227" s="233"/>
      <c r="C227" s="234"/>
      <c r="D227" s="235" t="s">
        <v>173</v>
      </c>
      <c r="E227" s="234"/>
      <c r="F227" s="237" t="s">
        <v>960</v>
      </c>
      <c r="G227" s="234"/>
      <c r="H227" s="238">
        <v>17336</v>
      </c>
      <c r="I227" s="239"/>
      <c r="J227" s="234"/>
      <c r="K227" s="234"/>
      <c r="L227" s="240"/>
      <c r="M227" s="241"/>
      <c r="N227" s="242"/>
      <c r="O227" s="242"/>
      <c r="P227" s="242"/>
      <c r="Q227" s="242"/>
      <c r="R227" s="242"/>
      <c r="S227" s="242"/>
      <c r="T227" s="243"/>
      <c r="AT227" s="244" t="s">
        <v>173</v>
      </c>
      <c r="AU227" s="244" t="s">
        <v>83</v>
      </c>
      <c r="AV227" s="11" t="s">
        <v>83</v>
      </c>
      <c r="AW227" s="11" t="s">
        <v>6</v>
      </c>
      <c r="AX227" s="11" t="s">
        <v>24</v>
      </c>
      <c r="AY227" s="244" t="s">
        <v>163</v>
      </c>
    </row>
    <row r="228" s="1" customFormat="1" ht="38.25" customHeight="1">
      <c r="B228" s="46"/>
      <c r="C228" s="221" t="s">
        <v>427</v>
      </c>
      <c r="D228" s="221" t="s">
        <v>166</v>
      </c>
      <c r="E228" s="222" t="s">
        <v>961</v>
      </c>
      <c r="F228" s="223" t="s">
        <v>962</v>
      </c>
      <c r="G228" s="224" t="s">
        <v>231</v>
      </c>
      <c r="H228" s="225">
        <v>8</v>
      </c>
      <c r="I228" s="226"/>
      <c r="J228" s="227">
        <f>ROUND(I228*H228,2)</f>
        <v>0</v>
      </c>
      <c r="K228" s="223" t="s">
        <v>232</v>
      </c>
      <c r="L228" s="72"/>
      <c r="M228" s="228" t="s">
        <v>22</v>
      </c>
      <c r="N228" s="229" t="s">
        <v>45</v>
      </c>
      <c r="O228" s="47"/>
      <c r="P228" s="230">
        <f>O228*H228</f>
        <v>0</v>
      </c>
      <c r="Q228" s="230">
        <v>0</v>
      </c>
      <c r="R228" s="230">
        <f>Q228*H228</f>
        <v>0</v>
      </c>
      <c r="S228" s="230">
        <v>0</v>
      </c>
      <c r="T228" s="231">
        <f>S228*H228</f>
        <v>0</v>
      </c>
      <c r="AR228" s="24" t="s">
        <v>183</v>
      </c>
      <c r="AT228" s="24" t="s">
        <v>166</v>
      </c>
      <c r="AU228" s="24" t="s">
        <v>83</v>
      </c>
      <c r="AY228" s="24" t="s">
        <v>163</v>
      </c>
      <c r="BE228" s="232">
        <f>IF(N228="základní",J228,0)</f>
        <v>0</v>
      </c>
      <c r="BF228" s="232">
        <f>IF(N228="snížená",J228,0)</f>
        <v>0</v>
      </c>
      <c r="BG228" s="232">
        <f>IF(N228="zákl. přenesená",J228,0)</f>
        <v>0</v>
      </c>
      <c r="BH228" s="232">
        <f>IF(N228="sníž. přenesená",J228,0)</f>
        <v>0</v>
      </c>
      <c r="BI228" s="232">
        <f>IF(N228="nulová",J228,0)</f>
        <v>0</v>
      </c>
      <c r="BJ228" s="24" t="s">
        <v>24</v>
      </c>
      <c r="BK228" s="232">
        <f>ROUND(I228*H228,2)</f>
        <v>0</v>
      </c>
      <c r="BL228" s="24" t="s">
        <v>183</v>
      </c>
      <c r="BM228" s="24" t="s">
        <v>963</v>
      </c>
    </row>
    <row r="229" s="1" customFormat="1">
      <c r="B229" s="46"/>
      <c r="C229" s="74"/>
      <c r="D229" s="235" t="s">
        <v>234</v>
      </c>
      <c r="E229" s="74"/>
      <c r="F229" s="259" t="s">
        <v>370</v>
      </c>
      <c r="G229" s="74"/>
      <c r="H229" s="74"/>
      <c r="I229" s="191"/>
      <c r="J229" s="74"/>
      <c r="K229" s="74"/>
      <c r="L229" s="72"/>
      <c r="M229" s="260"/>
      <c r="N229" s="47"/>
      <c r="O229" s="47"/>
      <c r="P229" s="47"/>
      <c r="Q229" s="47"/>
      <c r="R229" s="47"/>
      <c r="S229" s="47"/>
      <c r="T229" s="95"/>
      <c r="AT229" s="24" t="s">
        <v>234</v>
      </c>
      <c r="AU229" s="24" t="s">
        <v>83</v>
      </c>
    </row>
    <row r="230" s="1" customFormat="1" ht="25.5" customHeight="1">
      <c r="B230" s="46"/>
      <c r="C230" s="221" t="s">
        <v>432</v>
      </c>
      <c r="D230" s="221" t="s">
        <v>166</v>
      </c>
      <c r="E230" s="222" t="s">
        <v>372</v>
      </c>
      <c r="F230" s="223" t="s">
        <v>373</v>
      </c>
      <c r="G230" s="224" t="s">
        <v>231</v>
      </c>
      <c r="H230" s="225">
        <v>227.84999999999999</v>
      </c>
      <c r="I230" s="226"/>
      <c r="J230" s="227">
        <f>ROUND(I230*H230,2)</f>
        <v>0</v>
      </c>
      <c r="K230" s="223" t="s">
        <v>232</v>
      </c>
      <c r="L230" s="72"/>
      <c r="M230" s="228" t="s">
        <v>22</v>
      </c>
      <c r="N230" s="229" t="s">
        <v>45</v>
      </c>
      <c r="O230" s="47"/>
      <c r="P230" s="230">
        <f>O230*H230</f>
        <v>0</v>
      </c>
      <c r="Q230" s="230">
        <v>0</v>
      </c>
      <c r="R230" s="230">
        <f>Q230*H230</f>
        <v>0</v>
      </c>
      <c r="S230" s="230">
        <v>0</v>
      </c>
      <c r="T230" s="231">
        <f>S230*H230</f>
        <v>0</v>
      </c>
      <c r="AR230" s="24" t="s">
        <v>183</v>
      </c>
      <c r="AT230" s="24" t="s">
        <v>166</v>
      </c>
      <c r="AU230" s="24" t="s">
        <v>83</v>
      </c>
      <c r="AY230" s="24" t="s">
        <v>163</v>
      </c>
      <c r="BE230" s="232">
        <f>IF(N230="základní",J230,0)</f>
        <v>0</v>
      </c>
      <c r="BF230" s="232">
        <f>IF(N230="snížená",J230,0)</f>
        <v>0</v>
      </c>
      <c r="BG230" s="232">
        <f>IF(N230="zákl. přenesená",J230,0)</f>
        <v>0</v>
      </c>
      <c r="BH230" s="232">
        <f>IF(N230="sníž. přenesená",J230,0)</f>
        <v>0</v>
      </c>
      <c r="BI230" s="232">
        <f>IF(N230="nulová",J230,0)</f>
        <v>0</v>
      </c>
      <c r="BJ230" s="24" t="s">
        <v>24</v>
      </c>
      <c r="BK230" s="232">
        <f>ROUND(I230*H230,2)</f>
        <v>0</v>
      </c>
      <c r="BL230" s="24" t="s">
        <v>183</v>
      </c>
      <c r="BM230" s="24" t="s">
        <v>964</v>
      </c>
    </row>
    <row r="231" s="1" customFormat="1">
      <c r="B231" s="46"/>
      <c r="C231" s="74"/>
      <c r="D231" s="235" t="s">
        <v>234</v>
      </c>
      <c r="E231" s="74"/>
      <c r="F231" s="259" t="s">
        <v>375</v>
      </c>
      <c r="G231" s="74"/>
      <c r="H231" s="74"/>
      <c r="I231" s="191"/>
      <c r="J231" s="74"/>
      <c r="K231" s="74"/>
      <c r="L231" s="72"/>
      <c r="M231" s="260"/>
      <c r="N231" s="47"/>
      <c r="O231" s="47"/>
      <c r="P231" s="47"/>
      <c r="Q231" s="47"/>
      <c r="R231" s="47"/>
      <c r="S231" s="47"/>
      <c r="T231" s="95"/>
      <c r="AT231" s="24" t="s">
        <v>234</v>
      </c>
      <c r="AU231" s="24" t="s">
        <v>83</v>
      </c>
    </row>
    <row r="232" s="11" customFormat="1">
      <c r="B232" s="233"/>
      <c r="C232" s="234"/>
      <c r="D232" s="235" t="s">
        <v>173</v>
      </c>
      <c r="E232" s="236" t="s">
        <v>22</v>
      </c>
      <c r="F232" s="237" t="s">
        <v>965</v>
      </c>
      <c r="G232" s="234"/>
      <c r="H232" s="238">
        <v>217</v>
      </c>
      <c r="I232" s="239"/>
      <c r="J232" s="234"/>
      <c r="K232" s="234"/>
      <c r="L232" s="240"/>
      <c r="M232" s="241"/>
      <c r="N232" s="242"/>
      <c r="O232" s="242"/>
      <c r="P232" s="242"/>
      <c r="Q232" s="242"/>
      <c r="R232" s="242"/>
      <c r="S232" s="242"/>
      <c r="T232" s="243"/>
      <c r="AT232" s="244" t="s">
        <v>173</v>
      </c>
      <c r="AU232" s="244" t="s">
        <v>83</v>
      </c>
      <c r="AV232" s="11" t="s">
        <v>83</v>
      </c>
      <c r="AW232" s="11" t="s">
        <v>37</v>
      </c>
      <c r="AX232" s="11" t="s">
        <v>24</v>
      </c>
      <c r="AY232" s="244" t="s">
        <v>163</v>
      </c>
    </row>
    <row r="233" s="11" customFormat="1">
      <c r="B233" s="233"/>
      <c r="C233" s="234"/>
      <c r="D233" s="235" t="s">
        <v>173</v>
      </c>
      <c r="E233" s="234"/>
      <c r="F233" s="237" t="s">
        <v>966</v>
      </c>
      <c r="G233" s="234"/>
      <c r="H233" s="238">
        <v>227.84999999999999</v>
      </c>
      <c r="I233" s="239"/>
      <c r="J233" s="234"/>
      <c r="K233" s="234"/>
      <c r="L233" s="240"/>
      <c r="M233" s="241"/>
      <c r="N233" s="242"/>
      <c r="O233" s="242"/>
      <c r="P233" s="242"/>
      <c r="Q233" s="242"/>
      <c r="R233" s="242"/>
      <c r="S233" s="242"/>
      <c r="T233" s="243"/>
      <c r="AT233" s="244" t="s">
        <v>173</v>
      </c>
      <c r="AU233" s="244" t="s">
        <v>83</v>
      </c>
      <c r="AV233" s="11" t="s">
        <v>83</v>
      </c>
      <c r="AW233" s="11" t="s">
        <v>6</v>
      </c>
      <c r="AX233" s="11" t="s">
        <v>24</v>
      </c>
      <c r="AY233" s="244" t="s">
        <v>163</v>
      </c>
    </row>
    <row r="234" s="1" customFormat="1" ht="38.25" customHeight="1">
      <c r="B234" s="46"/>
      <c r="C234" s="221" t="s">
        <v>437</v>
      </c>
      <c r="D234" s="221" t="s">
        <v>166</v>
      </c>
      <c r="E234" s="222" t="s">
        <v>367</v>
      </c>
      <c r="F234" s="223" t="s">
        <v>368</v>
      </c>
      <c r="G234" s="224" t="s">
        <v>231</v>
      </c>
      <c r="H234" s="225">
        <v>15760</v>
      </c>
      <c r="I234" s="226"/>
      <c r="J234" s="227">
        <f>ROUND(I234*H234,2)</f>
        <v>0</v>
      </c>
      <c r="K234" s="223" t="s">
        <v>232</v>
      </c>
      <c r="L234" s="72"/>
      <c r="M234" s="228" t="s">
        <v>22</v>
      </c>
      <c r="N234" s="229" t="s">
        <v>45</v>
      </c>
      <c r="O234" s="47"/>
      <c r="P234" s="230">
        <f>O234*H234</f>
        <v>0</v>
      </c>
      <c r="Q234" s="230">
        <v>0</v>
      </c>
      <c r="R234" s="230">
        <f>Q234*H234</f>
        <v>0</v>
      </c>
      <c r="S234" s="230">
        <v>0</v>
      </c>
      <c r="T234" s="231">
        <f>S234*H234</f>
        <v>0</v>
      </c>
      <c r="AR234" s="24" t="s">
        <v>183</v>
      </c>
      <c r="AT234" s="24" t="s">
        <v>166</v>
      </c>
      <c r="AU234" s="24" t="s">
        <v>83</v>
      </c>
      <c r="AY234" s="24" t="s">
        <v>163</v>
      </c>
      <c r="BE234" s="232">
        <f>IF(N234="základní",J234,0)</f>
        <v>0</v>
      </c>
      <c r="BF234" s="232">
        <f>IF(N234="snížená",J234,0)</f>
        <v>0</v>
      </c>
      <c r="BG234" s="232">
        <f>IF(N234="zákl. přenesená",J234,0)</f>
        <v>0</v>
      </c>
      <c r="BH234" s="232">
        <f>IF(N234="sníž. přenesená",J234,0)</f>
        <v>0</v>
      </c>
      <c r="BI234" s="232">
        <f>IF(N234="nulová",J234,0)</f>
        <v>0</v>
      </c>
      <c r="BJ234" s="24" t="s">
        <v>24</v>
      </c>
      <c r="BK234" s="232">
        <f>ROUND(I234*H234,2)</f>
        <v>0</v>
      </c>
      <c r="BL234" s="24" t="s">
        <v>183</v>
      </c>
      <c r="BM234" s="24" t="s">
        <v>967</v>
      </c>
    </row>
    <row r="235" s="1" customFormat="1">
      <c r="B235" s="46"/>
      <c r="C235" s="74"/>
      <c r="D235" s="235" t="s">
        <v>234</v>
      </c>
      <c r="E235" s="74"/>
      <c r="F235" s="259" t="s">
        <v>370</v>
      </c>
      <c r="G235" s="74"/>
      <c r="H235" s="74"/>
      <c r="I235" s="191"/>
      <c r="J235" s="74"/>
      <c r="K235" s="74"/>
      <c r="L235" s="72"/>
      <c r="M235" s="260"/>
      <c r="N235" s="47"/>
      <c r="O235" s="47"/>
      <c r="P235" s="47"/>
      <c r="Q235" s="47"/>
      <c r="R235" s="47"/>
      <c r="S235" s="47"/>
      <c r="T235" s="95"/>
      <c r="AT235" s="24" t="s">
        <v>234</v>
      </c>
      <c r="AU235" s="24" t="s">
        <v>83</v>
      </c>
    </row>
    <row r="236" s="12" customFormat="1">
      <c r="B236" s="245"/>
      <c r="C236" s="246"/>
      <c r="D236" s="235" t="s">
        <v>173</v>
      </c>
      <c r="E236" s="247" t="s">
        <v>22</v>
      </c>
      <c r="F236" s="248" t="s">
        <v>958</v>
      </c>
      <c r="G236" s="246"/>
      <c r="H236" s="247" t="s">
        <v>22</v>
      </c>
      <c r="I236" s="249"/>
      <c r="J236" s="246"/>
      <c r="K236" s="246"/>
      <c r="L236" s="250"/>
      <c r="M236" s="251"/>
      <c r="N236" s="252"/>
      <c r="O236" s="252"/>
      <c r="P236" s="252"/>
      <c r="Q236" s="252"/>
      <c r="R236" s="252"/>
      <c r="S236" s="252"/>
      <c r="T236" s="253"/>
      <c r="AT236" s="254" t="s">
        <v>173</v>
      </c>
      <c r="AU236" s="254" t="s">
        <v>83</v>
      </c>
      <c r="AV236" s="12" t="s">
        <v>24</v>
      </c>
      <c r="AW236" s="12" t="s">
        <v>37</v>
      </c>
      <c r="AX236" s="12" t="s">
        <v>74</v>
      </c>
      <c r="AY236" s="254" t="s">
        <v>163</v>
      </c>
    </row>
    <row r="237" s="11" customFormat="1">
      <c r="B237" s="233"/>
      <c r="C237" s="234"/>
      <c r="D237" s="235" t="s">
        <v>173</v>
      </c>
      <c r="E237" s="236" t="s">
        <v>22</v>
      </c>
      <c r="F237" s="237" t="s">
        <v>959</v>
      </c>
      <c r="G237" s="234"/>
      <c r="H237" s="238">
        <v>15760</v>
      </c>
      <c r="I237" s="239"/>
      <c r="J237" s="234"/>
      <c r="K237" s="234"/>
      <c r="L237" s="240"/>
      <c r="M237" s="241"/>
      <c r="N237" s="242"/>
      <c r="O237" s="242"/>
      <c r="P237" s="242"/>
      <c r="Q237" s="242"/>
      <c r="R237" s="242"/>
      <c r="S237" s="242"/>
      <c r="T237" s="243"/>
      <c r="AT237" s="244" t="s">
        <v>173</v>
      </c>
      <c r="AU237" s="244" t="s">
        <v>83</v>
      </c>
      <c r="AV237" s="11" t="s">
        <v>83</v>
      </c>
      <c r="AW237" s="11" t="s">
        <v>37</v>
      </c>
      <c r="AX237" s="11" t="s">
        <v>24</v>
      </c>
      <c r="AY237" s="244" t="s">
        <v>163</v>
      </c>
    </row>
    <row r="238" s="1" customFormat="1" ht="25.5" customHeight="1">
      <c r="B238" s="46"/>
      <c r="C238" s="221" t="s">
        <v>443</v>
      </c>
      <c r="D238" s="221" t="s">
        <v>166</v>
      </c>
      <c r="E238" s="222" t="s">
        <v>379</v>
      </c>
      <c r="F238" s="223" t="s">
        <v>380</v>
      </c>
      <c r="G238" s="224" t="s">
        <v>231</v>
      </c>
      <c r="H238" s="225">
        <v>16548</v>
      </c>
      <c r="I238" s="226"/>
      <c r="J238" s="227">
        <f>ROUND(I238*H238,2)</f>
        <v>0</v>
      </c>
      <c r="K238" s="223" t="s">
        <v>232</v>
      </c>
      <c r="L238" s="72"/>
      <c r="M238" s="228" t="s">
        <v>22</v>
      </c>
      <c r="N238" s="229" t="s">
        <v>45</v>
      </c>
      <c r="O238" s="47"/>
      <c r="P238" s="230">
        <f>O238*H238</f>
        <v>0</v>
      </c>
      <c r="Q238" s="230">
        <v>0</v>
      </c>
      <c r="R238" s="230">
        <f>Q238*H238</f>
        <v>0</v>
      </c>
      <c r="S238" s="230">
        <v>0</v>
      </c>
      <c r="T238" s="231">
        <f>S238*H238</f>
        <v>0</v>
      </c>
      <c r="AR238" s="24" t="s">
        <v>183</v>
      </c>
      <c r="AT238" s="24" t="s">
        <v>166</v>
      </c>
      <c r="AU238" s="24" t="s">
        <v>83</v>
      </c>
      <c r="AY238" s="24" t="s">
        <v>163</v>
      </c>
      <c r="BE238" s="232">
        <f>IF(N238="základní",J238,0)</f>
        <v>0</v>
      </c>
      <c r="BF238" s="232">
        <f>IF(N238="snížená",J238,0)</f>
        <v>0</v>
      </c>
      <c r="BG238" s="232">
        <f>IF(N238="zákl. přenesená",J238,0)</f>
        <v>0</v>
      </c>
      <c r="BH238" s="232">
        <f>IF(N238="sníž. přenesená",J238,0)</f>
        <v>0</v>
      </c>
      <c r="BI238" s="232">
        <f>IF(N238="nulová",J238,0)</f>
        <v>0</v>
      </c>
      <c r="BJ238" s="24" t="s">
        <v>24</v>
      </c>
      <c r="BK238" s="232">
        <f>ROUND(I238*H238,2)</f>
        <v>0</v>
      </c>
      <c r="BL238" s="24" t="s">
        <v>183</v>
      </c>
      <c r="BM238" s="24" t="s">
        <v>968</v>
      </c>
    </row>
    <row r="239" s="1" customFormat="1">
      <c r="B239" s="46"/>
      <c r="C239" s="74"/>
      <c r="D239" s="235" t="s">
        <v>234</v>
      </c>
      <c r="E239" s="74"/>
      <c r="F239" s="259" t="s">
        <v>375</v>
      </c>
      <c r="G239" s="74"/>
      <c r="H239" s="74"/>
      <c r="I239" s="191"/>
      <c r="J239" s="74"/>
      <c r="K239" s="74"/>
      <c r="L239" s="72"/>
      <c r="M239" s="260"/>
      <c r="N239" s="47"/>
      <c r="O239" s="47"/>
      <c r="P239" s="47"/>
      <c r="Q239" s="47"/>
      <c r="R239" s="47"/>
      <c r="S239" s="47"/>
      <c r="T239" s="95"/>
      <c r="AT239" s="24" t="s">
        <v>234</v>
      </c>
      <c r="AU239" s="24" t="s">
        <v>83</v>
      </c>
    </row>
    <row r="240" s="12" customFormat="1">
      <c r="B240" s="245"/>
      <c r="C240" s="246"/>
      <c r="D240" s="235" t="s">
        <v>173</v>
      </c>
      <c r="E240" s="247" t="s">
        <v>22</v>
      </c>
      <c r="F240" s="248" t="s">
        <v>958</v>
      </c>
      <c r="G240" s="246"/>
      <c r="H240" s="247" t="s">
        <v>22</v>
      </c>
      <c r="I240" s="249"/>
      <c r="J240" s="246"/>
      <c r="K240" s="246"/>
      <c r="L240" s="250"/>
      <c r="M240" s="251"/>
      <c r="N240" s="252"/>
      <c r="O240" s="252"/>
      <c r="P240" s="252"/>
      <c r="Q240" s="252"/>
      <c r="R240" s="252"/>
      <c r="S240" s="252"/>
      <c r="T240" s="253"/>
      <c r="AT240" s="254" t="s">
        <v>173</v>
      </c>
      <c r="AU240" s="254" t="s">
        <v>83</v>
      </c>
      <c r="AV240" s="12" t="s">
        <v>24</v>
      </c>
      <c r="AW240" s="12" t="s">
        <v>37</v>
      </c>
      <c r="AX240" s="12" t="s">
        <v>74</v>
      </c>
      <c r="AY240" s="254" t="s">
        <v>163</v>
      </c>
    </row>
    <row r="241" s="11" customFormat="1">
      <c r="B241" s="233"/>
      <c r="C241" s="234"/>
      <c r="D241" s="235" t="s">
        <v>173</v>
      </c>
      <c r="E241" s="236" t="s">
        <v>22</v>
      </c>
      <c r="F241" s="237" t="s">
        <v>959</v>
      </c>
      <c r="G241" s="234"/>
      <c r="H241" s="238">
        <v>15760</v>
      </c>
      <c r="I241" s="239"/>
      <c r="J241" s="234"/>
      <c r="K241" s="234"/>
      <c r="L241" s="240"/>
      <c r="M241" s="241"/>
      <c r="N241" s="242"/>
      <c r="O241" s="242"/>
      <c r="P241" s="242"/>
      <c r="Q241" s="242"/>
      <c r="R241" s="242"/>
      <c r="S241" s="242"/>
      <c r="T241" s="243"/>
      <c r="AT241" s="244" t="s">
        <v>173</v>
      </c>
      <c r="AU241" s="244" t="s">
        <v>83</v>
      </c>
      <c r="AV241" s="11" t="s">
        <v>83</v>
      </c>
      <c r="AW241" s="11" t="s">
        <v>37</v>
      </c>
      <c r="AX241" s="11" t="s">
        <v>24</v>
      </c>
      <c r="AY241" s="244" t="s">
        <v>163</v>
      </c>
    </row>
    <row r="242" s="11" customFormat="1">
      <c r="B242" s="233"/>
      <c r="C242" s="234"/>
      <c r="D242" s="235" t="s">
        <v>173</v>
      </c>
      <c r="E242" s="234"/>
      <c r="F242" s="237" t="s">
        <v>969</v>
      </c>
      <c r="G242" s="234"/>
      <c r="H242" s="238">
        <v>16548</v>
      </c>
      <c r="I242" s="239"/>
      <c r="J242" s="234"/>
      <c r="K242" s="234"/>
      <c r="L242" s="240"/>
      <c r="M242" s="241"/>
      <c r="N242" s="242"/>
      <c r="O242" s="242"/>
      <c r="P242" s="242"/>
      <c r="Q242" s="242"/>
      <c r="R242" s="242"/>
      <c r="S242" s="242"/>
      <c r="T242" s="243"/>
      <c r="AT242" s="244" t="s">
        <v>173</v>
      </c>
      <c r="AU242" s="244" t="s">
        <v>83</v>
      </c>
      <c r="AV242" s="11" t="s">
        <v>83</v>
      </c>
      <c r="AW242" s="11" t="s">
        <v>6</v>
      </c>
      <c r="AX242" s="11" t="s">
        <v>24</v>
      </c>
      <c r="AY242" s="244" t="s">
        <v>163</v>
      </c>
    </row>
    <row r="243" s="1" customFormat="1" ht="25.5" customHeight="1">
      <c r="B243" s="46"/>
      <c r="C243" s="221" t="s">
        <v>447</v>
      </c>
      <c r="D243" s="221" t="s">
        <v>166</v>
      </c>
      <c r="E243" s="222" t="s">
        <v>384</v>
      </c>
      <c r="F243" s="223" t="s">
        <v>385</v>
      </c>
      <c r="G243" s="224" t="s">
        <v>231</v>
      </c>
      <c r="H243" s="225">
        <v>15760</v>
      </c>
      <c r="I243" s="226"/>
      <c r="J243" s="227">
        <f>ROUND(I243*H243,2)</f>
        <v>0</v>
      </c>
      <c r="K243" s="223" t="s">
        <v>232</v>
      </c>
      <c r="L243" s="72"/>
      <c r="M243" s="228" t="s">
        <v>22</v>
      </c>
      <c r="N243" s="229" t="s">
        <v>45</v>
      </c>
      <c r="O243" s="47"/>
      <c r="P243" s="230">
        <f>O243*H243</f>
        <v>0</v>
      </c>
      <c r="Q243" s="230">
        <v>0</v>
      </c>
      <c r="R243" s="230">
        <f>Q243*H243</f>
        <v>0</v>
      </c>
      <c r="S243" s="230">
        <v>0</v>
      </c>
      <c r="T243" s="231">
        <f>S243*H243</f>
        <v>0</v>
      </c>
      <c r="AR243" s="24" t="s">
        <v>183</v>
      </c>
      <c r="AT243" s="24" t="s">
        <v>166</v>
      </c>
      <c r="AU243" s="24" t="s">
        <v>83</v>
      </c>
      <c r="AY243" s="24" t="s">
        <v>163</v>
      </c>
      <c r="BE243" s="232">
        <f>IF(N243="základní",J243,0)</f>
        <v>0</v>
      </c>
      <c r="BF243" s="232">
        <f>IF(N243="snížená",J243,0)</f>
        <v>0</v>
      </c>
      <c r="BG243" s="232">
        <f>IF(N243="zákl. přenesená",J243,0)</f>
        <v>0</v>
      </c>
      <c r="BH243" s="232">
        <f>IF(N243="sníž. přenesená",J243,0)</f>
        <v>0</v>
      </c>
      <c r="BI243" s="232">
        <f>IF(N243="nulová",J243,0)</f>
        <v>0</v>
      </c>
      <c r="BJ243" s="24" t="s">
        <v>24</v>
      </c>
      <c r="BK243" s="232">
        <f>ROUND(I243*H243,2)</f>
        <v>0</v>
      </c>
      <c r="BL243" s="24" t="s">
        <v>183</v>
      </c>
      <c r="BM243" s="24" t="s">
        <v>970</v>
      </c>
    </row>
    <row r="244" s="1" customFormat="1" ht="25.5" customHeight="1">
      <c r="B244" s="46"/>
      <c r="C244" s="221" t="s">
        <v>452</v>
      </c>
      <c r="D244" s="221" t="s">
        <v>166</v>
      </c>
      <c r="E244" s="222" t="s">
        <v>389</v>
      </c>
      <c r="F244" s="223" t="s">
        <v>390</v>
      </c>
      <c r="G244" s="224" t="s">
        <v>231</v>
      </c>
      <c r="H244" s="225">
        <v>15760</v>
      </c>
      <c r="I244" s="226"/>
      <c r="J244" s="227">
        <f>ROUND(I244*H244,2)</f>
        <v>0</v>
      </c>
      <c r="K244" s="223" t="s">
        <v>232</v>
      </c>
      <c r="L244" s="72"/>
      <c r="M244" s="228" t="s">
        <v>22</v>
      </c>
      <c r="N244" s="229" t="s">
        <v>45</v>
      </c>
      <c r="O244" s="47"/>
      <c r="P244" s="230">
        <f>O244*H244</f>
        <v>0</v>
      </c>
      <c r="Q244" s="230">
        <v>0</v>
      </c>
      <c r="R244" s="230">
        <f>Q244*H244</f>
        <v>0</v>
      </c>
      <c r="S244" s="230">
        <v>0</v>
      </c>
      <c r="T244" s="231">
        <f>S244*H244</f>
        <v>0</v>
      </c>
      <c r="AR244" s="24" t="s">
        <v>183</v>
      </c>
      <c r="AT244" s="24" t="s">
        <v>166</v>
      </c>
      <c r="AU244" s="24" t="s">
        <v>83</v>
      </c>
      <c r="AY244" s="24" t="s">
        <v>163</v>
      </c>
      <c r="BE244" s="232">
        <f>IF(N244="základní",J244,0)</f>
        <v>0</v>
      </c>
      <c r="BF244" s="232">
        <f>IF(N244="snížená",J244,0)</f>
        <v>0</v>
      </c>
      <c r="BG244" s="232">
        <f>IF(N244="zákl. přenesená",J244,0)</f>
        <v>0</v>
      </c>
      <c r="BH244" s="232">
        <f>IF(N244="sníž. přenesená",J244,0)</f>
        <v>0</v>
      </c>
      <c r="BI244" s="232">
        <f>IF(N244="nulová",J244,0)</f>
        <v>0</v>
      </c>
      <c r="BJ244" s="24" t="s">
        <v>24</v>
      </c>
      <c r="BK244" s="232">
        <f>ROUND(I244*H244,2)</f>
        <v>0</v>
      </c>
      <c r="BL244" s="24" t="s">
        <v>183</v>
      </c>
      <c r="BM244" s="24" t="s">
        <v>971</v>
      </c>
    </row>
    <row r="245" s="11" customFormat="1">
      <c r="B245" s="233"/>
      <c r="C245" s="234"/>
      <c r="D245" s="235" t="s">
        <v>173</v>
      </c>
      <c r="E245" s="236" t="s">
        <v>22</v>
      </c>
      <c r="F245" s="237" t="s">
        <v>908</v>
      </c>
      <c r="G245" s="234"/>
      <c r="H245" s="238">
        <v>15760</v>
      </c>
      <c r="I245" s="239"/>
      <c r="J245" s="234"/>
      <c r="K245" s="234"/>
      <c r="L245" s="240"/>
      <c r="M245" s="241"/>
      <c r="N245" s="242"/>
      <c r="O245" s="242"/>
      <c r="P245" s="242"/>
      <c r="Q245" s="242"/>
      <c r="R245" s="242"/>
      <c r="S245" s="242"/>
      <c r="T245" s="243"/>
      <c r="AT245" s="244" t="s">
        <v>173</v>
      </c>
      <c r="AU245" s="244" t="s">
        <v>83</v>
      </c>
      <c r="AV245" s="11" t="s">
        <v>83</v>
      </c>
      <c r="AW245" s="11" t="s">
        <v>37</v>
      </c>
      <c r="AX245" s="11" t="s">
        <v>24</v>
      </c>
      <c r="AY245" s="244" t="s">
        <v>163</v>
      </c>
    </row>
    <row r="246" s="1" customFormat="1" ht="25.5" customHeight="1">
      <c r="B246" s="46"/>
      <c r="C246" s="221" t="s">
        <v>459</v>
      </c>
      <c r="D246" s="221" t="s">
        <v>166</v>
      </c>
      <c r="E246" s="222" t="s">
        <v>972</v>
      </c>
      <c r="F246" s="223" t="s">
        <v>973</v>
      </c>
      <c r="G246" s="224" t="s">
        <v>231</v>
      </c>
      <c r="H246" s="225">
        <v>15760</v>
      </c>
      <c r="I246" s="226"/>
      <c r="J246" s="227">
        <f>ROUND(I246*H246,2)</f>
        <v>0</v>
      </c>
      <c r="K246" s="223" t="s">
        <v>232</v>
      </c>
      <c r="L246" s="72"/>
      <c r="M246" s="228" t="s">
        <v>22</v>
      </c>
      <c r="N246" s="229" t="s">
        <v>45</v>
      </c>
      <c r="O246" s="47"/>
      <c r="P246" s="230">
        <f>O246*H246</f>
        <v>0</v>
      </c>
      <c r="Q246" s="230">
        <v>0</v>
      </c>
      <c r="R246" s="230">
        <f>Q246*H246</f>
        <v>0</v>
      </c>
      <c r="S246" s="230">
        <v>0</v>
      </c>
      <c r="T246" s="231">
        <f>S246*H246</f>
        <v>0</v>
      </c>
      <c r="AR246" s="24" t="s">
        <v>183</v>
      </c>
      <c r="AT246" s="24" t="s">
        <v>166</v>
      </c>
      <c r="AU246" s="24" t="s">
        <v>83</v>
      </c>
      <c r="AY246" s="24" t="s">
        <v>163</v>
      </c>
      <c r="BE246" s="232">
        <f>IF(N246="základní",J246,0)</f>
        <v>0</v>
      </c>
      <c r="BF246" s="232">
        <f>IF(N246="snížená",J246,0)</f>
        <v>0</v>
      </c>
      <c r="BG246" s="232">
        <f>IF(N246="zákl. přenesená",J246,0)</f>
        <v>0</v>
      </c>
      <c r="BH246" s="232">
        <f>IF(N246="sníž. přenesená",J246,0)</f>
        <v>0</v>
      </c>
      <c r="BI246" s="232">
        <f>IF(N246="nulová",J246,0)</f>
        <v>0</v>
      </c>
      <c r="BJ246" s="24" t="s">
        <v>24</v>
      </c>
      <c r="BK246" s="232">
        <f>ROUND(I246*H246,2)</f>
        <v>0</v>
      </c>
      <c r="BL246" s="24" t="s">
        <v>183</v>
      </c>
      <c r="BM246" s="24" t="s">
        <v>974</v>
      </c>
    </row>
    <row r="247" s="11" customFormat="1">
      <c r="B247" s="233"/>
      <c r="C247" s="234"/>
      <c r="D247" s="235" t="s">
        <v>173</v>
      </c>
      <c r="E247" s="236" t="s">
        <v>22</v>
      </c>
      <c r="F247" s="237" t="s">
        <v>908</v>
      </c>
      <c r="G247" s="234"/>
      <c r="H247" s="238">
        <v>15760</v>
      </c>
      <c r="I247" s="239"/>
      <c r="J247" s="234"/>
      <c r="K247" s="234"/>
      <c r="L247" s="240"/>
      <c r="M247" s="241"/>
      <c r="N247" s="242"/>
      <c r="O247" s="242"/>
      <c r="P247" s="242"/>
      <c r="Q247" s="242"/>
      <c r="R247" s="242"/>
      <c r="S247" s="242"/>
      <c r="T247" s="243"/>
      <c r="AT247" s="244" t="s">
        <v>173</v>
      </c>
      <c r="AU247" s="244" t="s">
        <v>83</v>
      </c>
      <c r="AV247" s="11" t="s">
        <v>83</v>
      </c>
      <c r="AW247" s="11" t="s">
        <v>37</v>
      </c>
      <c r="AX247" s="11" t="s">
        <v>24</v>
      </c>
      <c r="AY247" s="244" t="s">
        <v>163</v>
      </c>
    </row>
    <row r="248" s="1" customFormat="1" ht="25.5" customHeight="1">
      <c r="B248" s="46"/>
      <c r="C248" s="221" t="s">
        <v>464</v>
      </c>
      <c r="D248" s="221" t="s">
        <v>166</v>
      </c>
      <c r="E248" s="222" t="s">
        <v>395</v>
      </c>
      <c r="F248" s="223" t="s">
        <v>396</v>
      </c>
      <c r="G248" s="224" t="s">
        <v>231</v>
      </c>
      <c r="H248" s="225">
        <v>15760</v>
      </c>
      <c r="I248" s="226"/>
      <c r="J248" s="227">
        <f>ROUND(I248*H248,2)</f>
        <v>0</v>
      </c>
      <c r="K248" s="223" t="s">
        <v>232</v>
      </c>
      <c r="L248" s="72"/>
      <c r="M248" s="228" t="s">
        <v>22</v>
      </c>
      <c r="N248" s="229" t="s">
        <v>45</v>
      </c>
      <c r="O248" s="47"/>
      <c r="P248" s="230">
        <f>O248*H248</f>
        <v>0</v>
      </c>
      <c r="Q248" s="230">
        <v>0</v>
      </c>
      <c r="R248" s="230">
        <f>Q248*H248</f>
        <v>0</v>
      </c>
      <c r="S248" s="230">
        <v>0</v>
      </c>
      <c r="T248" s="231">
        <f>S248*H248</f>
        <v>0</v>
      </c>
      <c r="AR248" s="24" t="s">
        <v>183</v>
      </c>
      <c r="AT248" s="24" t="s">
        <v>166</v>
      </c>
      <c r="AU248" s="24" t="s">
        <v>83</v>
      </c>
      <c r="AY248" s="24" t="s">
        <v>163</v>
      </c>
      <c r="BE248" s="232">
        <f>IF(N248="základní",J248,0)</f>
        <v>0</v>
      </c>
      <c r="BF248" s="232">
        <f>IF(N248="snížená",J248,0)</f>
        <v>0</v>
      </c>
      <c r="BG248" s="232">
        <f>IF(N248="zákl. přenesená",J248,0)</f>
        <v>0</v>
      </c>
      <c r="BH248" s="232">
        <f>IF(N248="sníž. přenesená",J248,0)</f>
        <v>0</v>
      </c>
      <c r="BI248" s="232">
        <f>IF(N248="nulová",J248,0)</f>
        <v>0</v>
      </c>
      <c r="BJ248" s="24" t="s">
        <v>24</v>
      </c>
      <c r="BK248" s="232">
        <f>ROUND(I248*H248,2)</f>
        <v>0</v>
      </c>
      <c r="BL248" s="24" t="s">
        <v>183</v>
      </c>
      <c r="BM248" s="24" t="s">
        <v>975</v>
      </c>
    </row>
    <row r="249" s="12" customFormat="1">
      <c r="B249" s="245"/>
      <c r="C249" s="246"/>
      <c r="D249" s="235" t="s">
        <v>173</v>
      </c>
      <c r="E249" s="247" t="s">
        <v>22</v>
      </c>
      <c r="F249" s="248" t="s">
        <v>398</v>
      </c>
      <c r="G249" s="246"/>
      <c r="H249" s="247" t="s">
        <v>22</v>
      </c>
      <c r="I249" s="249"/>
      <c r="J249" s="246"/>
      <c r="K249" s="246"/>
      <c r="L249" s="250"/>
      <c r="M249" s="251"/>
      <c r="N249" s="252"/>
      <c r="O249" s="252"/>
      <c r="P249" s="252"/>
      <c r="Q249" s="252"/>
      <c r="R249" s="252"/>
      <c r="S249" s="252"/>
      <c r="T249" s="253"/>
      <c r="AT249" s="254" t="s">
        <v>173</v>
      </c>
      <c r="AU249" s="254" t="s">
        <v>83</v>
      </c>
      <c r="AV249" s="12" t="s">
        <v>24</v>
      </c>
      <c r="AW249" s="12" t="s">
        <v>37</v>
      </c>
      <c r="AX249" s="12" t="s">
        <v>74</v>
      </c>
      <c r="AY249" s="254" t="s">
        <v>163</v>
      </c>
    </row>
    <row r="250" s="11" customFormat="1">
      <c r="B250" s="233"/>
      <c r="C250" s="234"/>
      <c r="D250" s="235" t="s">
        <v>173</v>
      </c>
      <c r="E250" s="236" t="s">
        <v>22</v>
      </c>
      <c r="F250" s="237" t="s">
        <v>959</v>
      </c>
      <c r="G250" s="234"/>
      <c r="H250" s="238">
        <v>15760</v>
      </c>
      <c r="I250" s="239"/>
      <c r="J250" s="234"/>
      <c r="K250" s="234"/>
      <c r="L250" s="240"/>
      <c r="M250" s="241"/>
      <c r="N250" s="242"/>
      <c r="O250" s="242"/>
      <c r="P250" s="242"/>
      <c r="Q250" s="242"/>
      <c r="R250" s="242"/>
      <c r="S250" s="242"/>
      <c r="T250" s="243"/>
      <c r="AT250" s="244" t="s">
        <v>173</v>
      </c>
      <c r="AU250" s="244" t="s">
        <v>83</v>
      </c>
      <c r="AV250" s="11" t="s">
        <v>83</v>
      </c>
      <c r="AW250" s="11" t="s">
        <v>37</v>
      </c>
      <c r="AX250" s="11" t="s">
        <v>24</v>
      </c>
      <c r="AY250" s="244" t="s">
        <v>163</v>
      </c>
    </row>
    <row r="251" s="1" customFormat="1" ht="25.5" customHeight="1">
      <c r="B251" s="46"/>
      <c r="C251" s="221" t="s">
        <v>468</v>
      </c>
      <c r="D251" s="221" t="s">
        <v>166</v>
      </c>
      <c r="E251" s="222" t="s">
        <v>400</v>
      </c>
      <c r="F251" s="223" t="s">
        <v>401</v>
      </c>
      <c r="G251" s="224" t="s">
        <v>231</v>
      </c>
      <c r="H251" s="225">
        <v>15760</v>
      </c>
      <c r="I251" s="226"/>
      <c r="J251" s="227">
        <f>ROUND(I251*H251,2)</f>
        <v>0</v>
      </c>
      <c r="K251" s="223" t="s">
        <v>232</v>
      </c>
      <c r="L251" s="72"/>
      <c r="M251" s="228" t="s">
        <v>22</v>
      </c>
      <c r="N251" s="229" t="s">
        <v>45</v>
      </c>
      <c r="O251" s="47"/>
      <c r="P251" s="230">
        <f>O251*H251</f>
        <v>0</v>
      </c>
      <c r="Q251" s="230">
        <v>0</v>
      </c>
      <c r="R251" s="230">
        <f>Q251*H251</f>
        <v>0</v>
      </c>
      <c r="S251" s="230">
        <v>0</v>
      </c>
      <c r="T251" s="231">
        <f>S251*H251</f>
        <v>0</v>
      </c>
      <c r="AR251" s="24" t="s">
        <v>183</v>
      </c>
      <c r="AT251" s="24" t="s">
        <v>166</v>
      </c>
      <c r="AU251" s="24" t="s">
        <v>83</v>
      </c>
      <c r="AY251" s="24" t="s">
        <v>163</v>
      </c>
      <c r="BE251" s="232">
        <f>IF(N251="základní",J251,0)</f>
        <v>0</v>
      </c>
      <c r="BF251" s="232">
        <f>IF(N251="snížená",J251,0)</f>
        <v>0</v>
      </c>
      <c r="BG251" s="232">
        <f>IF(N251="zákl. přenesená",J251,0)</f>
        <v>0</v>
      </c>
      <c r="BH251" s="232">
        <f>IF(N251="sníž. přenesená",J251,0)</f>
        <v>0</v>
      </c>
      <c r="BI251" s="232">
        <f>IF(N251="nulová",J251,0)</f>
        <v>0</v>
      </c>
      <c r="BJ251" s="24" t="s">
        <v>24</v>
      </c>
      <c r="BK251" s="232">
        <f>ROUND(I251*H251,2)</f>
        <v>0</v>
      </c>
      <c r="BL251" s="24" t="s">
        <v>183</v>
      </c>
      <c r="BM251" s="24" t="s">
        <v>976</v>
      </c>
    </row>
    <row r="252" s="1" customFormat="1">
      <c r="B252" s="46"/>
      <c r="C252" s="74"/>
      <c r="D252" s="235" t="s">
        <v>234</v>
      </c>
      <c r="E252" s="74"/>
      <c r="F252" s="259" t="s">
        <v>403</v>
      </c>
      <c r="G252" s="74"/>
      <c r="H252" s="74"/>
      <c r="I252" s="191"/>
      <c r="J252" s="74"/>
      <c r="K252" s="74"/>
      <c r="L252" s="72"/>
      <c r="M252" s="260"/>
      <c r="N252" s="47"/>
      <c r="O252" s="47"/>
      <c r="P252" s="47"/>
      <c r="Q252" s="47"/>
      <c r="R252" s="47"/>
      <c r="S252" s="47"/>
      <c r="T252" s="95"/>
      <c r="AT252" s="24" t="s">
        <v>234</v>
      </c>
      <c r="AU252" s="24" t="s">
        <v>83</v>
      </c>
    </row>
    <row r="253" s="12" customFormat="1">
      <c r="B253" s="245"/>
      <c r="C253" s="246"/>
      <c r="D253" s="235" t="s">
        <v>173</v>
      </c>
      <c r="E253" s="247" t="s">
        <v>22</v>
      </c>
      <c r="F253" s="248" t="s">
        <v>958</v>
      </c>
      <c r="G253" s="246"/>
      <c r="H253" s="247" t="s">
        <v>22</v>
      </c>
      <c r="I253" s="249"/>
      <c r="J253" s="246"/>
      <c r="K253" s="246"/>
      <c r="L253" s="250"/>
      <c r="M253" s="251"/>
      <c r="N253" s="252"/>
      <c r="O253" s="252"/>
      <c r="P253" s="252"/>
      <c r="Q253" s="252"/>
      <c r="R253" s="252"/>
      <c r="S253" s="252"/>
      <c r="T253" s="253"/>
      <c r="AT253" s="254" t="s">
        <v>173</v>
      </c>
      <c r="AU253" s="254" t="s">
        <v>83</v>
      </c>
      <c r="AV253" s="12" t="s">
        <v>24</v>
      </c>
      <c r="AW253" s="12" t="s">
        <v>37</v>
      </c>
      <c r="AX253" s="12" t="s">
        <v>74</v>
      </c>
      <c r="AY253" s="254" t="s">
        <v>163</v>
      </c>
    </row>
    <row r="254" s="11" customFormat="1">
      <c r="B254" s="233"/>
      <c r="C254" s="234"/>
      <c r="D254" s="235" t="s">
        <v>173</v>
      </c>
      <c r="E254" s="236" t="s">
        <v>22</v>
      </c>
      <c r="F254" s="237" t="s">
        <v>959</v>
      </c>
      <c r="G254" s="234"/>
      <c r="H254" s="238">
        <v>15760</v>
      </c>
      <c r="I254" s="239"/>
      <c r="J254" s="234"/>
      <c r="K254" s="234"/>
      <c r="L254" s="240"/>
      <c r="M254" s="241"/>
      <c r="N254" s="242"/>
      <c r="O254" s="242"/>
      <c r="P254" s="242"/>
      <c r="Q254" s="242"/>
      <c r="R254" s="242"/>
      <c r="S254" s="242"/>
      <c r="T254" s="243"/>
      <c r="AT254" s="244" t="s">
        <v>173</v>
      </c>
      <c r="AU254" s="244" t="s">
        <v>83</v>
      </c>
      <c r="AV254" s="11" t="s">
        <v>83</v>
      </c>
      <c r="AW254" s="11" t="s">
        <v>37</v>
      </c>
      <c r="AX254" s="11" t="s">
        <v>24</v>
      </c>
      <c r="AY254" s="244" t="s">
        <v>163</v>
      </c>
    </row>
    <row r="255" s="1" customFormat="1" ht="25.5" customHeight="1">
      <c r="B255" s="46"/>
      <c r="C255" s="221" t="s">
        <v>473</v>
      </c>
      <c r="D255" s="221" t="s">
        <v>166</v>
      </c>
      <c r="E255" s="222" t="s">
        <v>977</v>
      </c>
      <c r="F255" s="223" t="s">
        <v>978</v>
      </c>
      <c r="G255" s="224" t="s">
        <v>231</v>
      </c>
      <c r="H255" s="225">
        <v>8</v>
      </c>
      <c r="I255" s="226"/>
      <c r="J255" s="227">
        <f>ROUND(I255*H255,2)</f>
        <v>0</v>
      </c>
      <c r="K255" s="223" t="s">
        <v>232</v>
      </c>
      <c r="L255" s="72"/>
      <c r="M255" s="228" t="s">
        <v>22</v>
      </c>
      <c r="N255" s="229" t="s">
        <v>45</v>
      </c>
      <c r="O255" s="47"/>
      <c r="P255" s="230">
        <f>O255*H255</f>
        <v>0</v>
      </c>
      <c r="Q255" s="230">
        <v>0</v>
      </c>
      <c r="R255" s="230">
        <f>Q255*H255</f>
        <v>0</v>
      </c>
      <c r="S255" s="230">
        <v>0</v>
      </c>
      <c r="T255" s="231">
        <f>S255*H255</f>
        <v>0</v>
      </c>
      <c r="AR255" s="24" t="s">
        <v>183</v>
      </c>
      <c r="AT255" s="24" t="s">
        <v>166</v>
      </c>
      <c r="AU255" s="24" t="s">
        <v>83</v>
      </c>
      <c r="AY255" s="24" t="s">
        <v>163</v>
      </c>
      <c r="BE255" s="232">
        <f>IF(N255="základní",J255,0)</f>
        <v>0</v>
      </c>
      <c r="BF255" s="232">
        <f>IF(N255="snížená",J255,0)</f>
        <v>0</v>
      </c>
      <c r="BG255" s="232">
        <f>IF(N255="zákl. přenesená",J255,0)</f>
        <v>0</v>
      </c>
      <c r="BH255" s="232">
        <f>IF(N255="sníž. přenesená",J255,0)</f>
        <v>0</v>
      </c>
      <c r="BI255" s="232">
        <f>IF(N255="nulová",J255,0)</f>
        <v>0</v>
      </c>
      <c r="BJ255" s="24" t="s">
        <v>24</v>
      </c>
      <c r="BK255" s="232">
        <f>ROUND(I255*H255,2)</f>
        <v>0</v>
      </c>
      <c r="BL255" s="24" t="s">
        <v>183</v>
      </c>
      <c r="BM255" s="24" t="s">
        <v>979</v>
      </c>
    </row>
    <row r="256" s="1" customFormat="1">
      <c r="B256" s="46"/>
      <c r="C256" s="74"/>
      <c r="D256" s="235" t="s">
        <v>234</v>
      </c>
      <c r="E256" s="74"/>
      <c r="F256" s="259" t="s">
        <v>980</v>
      </c>
      <c r="G256" s="74"/>
      <c r="H256" s="74"/>
      <c r="I256" s="191"/>
      <c r="J256" s="74"/>
      <c r="K256" s="74"/>
      <c r="L256" s="72"/>
      <c r="M256" s="260"/>
      <c r="N256" s="47"/>
      <c r="O256" s="47"/>
      <c r="P256" s="47"/>
      <c r="Q256" s="47"/>
      <c r="R256" s="47"/>
      <c r="S256" s="47"/>
      <c r="T256" s="95"/>
      <c r="AT256" s="24" t="s">
        <v>234</v>
      </c>
      <c r="AU256" s="24" t="s">
        <v>83</v>
      </c>
    </row>
    <row r="257" s="1" customFormat="1" ht="25.5" customHeight="1">
      <c r="B257" s="46"/>
      <c r="C257" s="221" t="s">
        <v>477</v>
      </c>
      <c r="D257" s="221" t="s">
        <v>166</v>
      </c>
      <c r="E257" s="222" t="s">
        <v>405</v>
      </c>
      <c r="F257" s="223" t="s">
        <v>406</v>
      </c>
      <c r="G257" s="224" t="s">
        <v>231</v>
      </c>
      <c r="H257" s="225">
        <v>217</v>
      </c>
      <c r="I257" s="226"/>
      <c r="J257" s="227">
        <f>ROUND(I257*H257,2)</f>
        <v>0</v>
      </c>
      <c r="K257" s="223" t="s">
        <v>232</v>
      </c>
      <c r="L257" s="72"/>
      <c r="M257" s="228" t="s">
        <v>22</v>
      </c>
      <c r="N257" s="229" t="s">
        <v>45</v>
      </c>
      <c r="O257" s="47"/>
      <c r="P257" s="230">
        <f>O257*H257</f>
        <v>0</v>
      </c>
      <c r="Q257" s="230">
        <v>0.083500000000000005</v>
      </c>
      <c r="R257" s="230">
        <f>Q257*H257</f>
        <v>18.119500000000002</v>
      </c>
      <c r="S257" s="230">
        <v>0</v>
      </c>
      <c r="T257" s="231">
        <f>S257*H257</f>
        <v>0</v>
      </c>
      <c r="AR257" s="24" t="s">
        <v>183</v>
      </c>
      <c r="AT257" s="24" t="s">
        <v>166</v>
      </c>
      <c r="AU257" s="24" t="s">
        <v>83</v>
      </c>
      <c r="AY257" s="24" t="s">
        <v>163</v>
      </c>
      <c r="BE257" s="232">
        <f>IF(N257="základní",J257,0)</f>
        <v>0</v>
      </c>
      <c r="BF257" s="232">
        <f>IF(N257="snížená",J257,0)</f>
        <v>0</v>
      </c>
      <c r="BG257" s="232">
        <f>IF(N257="zákl. přenesená",J257,0)</f>
        <v>0</v>
      </c>
      <c r="BH257" s="232">
        <f>IF(N257="sníž. přenesená",J257,0)</f>
        <v>0</v>
      </c>
      <c r="BI257" s="232">
        <f>IF(N257="nulová",J257,0)</f>
        <v>0</v>
      </c>
      <c r="BJ257" s="24" t="s">
        <v>24</v>
      </c>
      <c r="BK257" s="232">
        <f>ROUND(I257*H257,2)</f>
        <v>0</v>
      </c>
      <c r="BL257" s="24" t="s">
        <v>183</v>
      </c>
      <c r="BM257" s="24" t="s">
        <v>981</v>
      </c>
    </row>
    <row r="258" s="1" customFormat="1">
      <c r="B258" s="46"/>
      <c r="C258" s="74"/>
      <c r="D258" s="235" t="s">
        <v>234</v>
      </c>
      <c r="E258" s="74"/>
      <c r="F258" s="259" t="s">
        <v>408</v>
      </c>
      <c r="G258" s="74"/>
      <c r="H258" s="74"/>
      <c r="I258" s="191"/>
      <c r="J258" s="74"/>
      <c r="K258" s="74"/>
      <c r="L258" s="72"/>
      <c r="M258" s="260"/>
      <c r="N258" s="47"/>
      <c r="O258" s="47"/>
      <c r="P258" s="47"/>
      <c r="Q258" s="47"/>
      <c r="R258" s="47"/>
      <c r="S258" s="47"/>
      <c r="T258" s="95"/>
      <c r="AT258" s="24" t="s">
        <v>234</v>
      </c>
      <c r="AU258" s="24" t="s">
        <v>83</v>
      </c>
    </row>
    <row r="259" s="1" customFormat="1" ht="16.5" customHeight="1">
      <c r="B259" s="46"/>
      <c r="C259" s="272" t="s">
        <v>483</v>
      </c>
      <c r="D259" s="272" t="s">
        <v>344</v>
      </c>
      <c r="E259" s="273" t="s">
        <v>411</v>
      </c>
      <c r="F259" s="274" t="s">
        <v>982</v>
      </c>
      <c r="G259" s="275" t="s">
        <v>231</v>
      </c>
      <c r="H259" s="276">
        <v>219.16999999999999</v>
      </c>
      <c r="I259" s="277"/>
      <c r="J259" s="278">
        <f>ROUND(I259*H259,2)</f>
        <v>0</v>
      </c>
      <c r="K259" s="274" t="s">
        <v>22</v>
      </c>
      <c r="L259" s="279"/>
      <c r="M259" s="280" t="s">
        <v>22</v>
      </c>
      <c r="N259" s="281" t="s">
        <v>45</v>
      </c>
      <c r="O259" s="47"/>
      <c r="P259" s="230">
        <f>O259*H259</f>
        <v>0</v>
      </c>
      <c r="Q259" s="230">
        <v>0.63800000000000001</v>
      </c>
      <c r="R259" s="230">
        <f>Q259*H259</f>
        <v>139.83045999999999</v>
      </c>
      <c r="S259" s="230">
        <v>0</v>
      </c>
      <c r="T259" s="231">
        <f>S259*H259</f>
        <v>0</v>
      </c>
      <c r="AR259" s="24" t="s">
        <v>204</v>
      </c>
      <c r="AT259" s="24" t="s">
        <v>344</v>
      </c>
      <c r="AU259" s="24" t="s">
        <v>83</v>
      </c>
      <c r="AY259" s="24" t="s">
        <v>163</v>
      </c>
      <c r="BE259" s="232">
        <f>IF(N259="základní",J259,0)</f>
        <v>0</v>
      </c>
      <c r="BF259" s="232">
        <f>IF(N259="snížená",J259,0)</f>
        <v>0</v>
      </c>
      <c r="BG259" s="232">
        <f>IF(N259="zákl. přenesená",J259,0)</f>
        <v>0</v>
      </c>
      <c r="BH259" s="232">
        <f>IF(N259="sníž. přenesená",J259,0)</f>
        <v>0</v>
      </c>
      <c r="BI259" s="232">
        <f>IF(N259="nulová",J259,0)</f>
        <v>0</v>
      </c>
      <c r="BJ259" s="24" t="s">
        <v>24</v>
      </c>
      <c r="BK259" s="232">
        <f>ROUND(I259*H259,2)</f>
        <v>0</v>
      </c>
      <c r="BL259" s="24" t="s">
        <v>183</v>
      </c>
      <c r="BM259" s="24" t="s">
        <v>983</v>
      </c>
    </row>
    <row r="260" s="11" customFormat="1">
      <c r="B260" s="233"/>
      <c r="C260" s="234"/>
      <c r="D260" s="235" t="s">
        <v>173</v>
      </c>
      <c r="E260" s="234"/>
      <c r="F260" s="237" t="s">
        <v>984</v>
      </c>
      <c r="G260" s="234"/>
      <c r="H260" s="238">
        <v>219.16999999999999</v>
      </c>
      <c r="I260" s="239"/>
      <c r="J260" s="234"/>
      <c r="K260" s="234"/>
      <c r="L260" s="240"/>
      <c r="M260" s="241"/>
      <c r="N260" s="242"/>
      <c r="O260" s="242"/>
      <c r="P260" s="242"/>
      <c r="Q260" s="242"/>
      <c r="R260" s="242"/>
      <c r="S260" s="242"/>
      <c r="T260" s="243"/>
      <c r="AT260" s="244" t="s">
        <v>173</v>
      </c>
      <c r="AU260" s="244" t="s">
        <v>83</v>
      </c>
      <c r="AV260" s="11" t="s">
        <v>83</v>
      </c>
      <c r="AW260" s="11" t="s">
        <v>6</v>
      </c>
      <c r="AX260" s="11" t="s">
        <v>24</v>
      </c>
      <c r="AY260" s="244" t="s">
        <v>163</v>
      </c>
    </row>
    <row r="261" s="1" customFormat="1" ht="38.25" customHeight="1">
      <c r="B261" s="46"/>
      <c r="C261" s="221" t="s">
        <v>487</v>
      </c>
      <c r="D261" s="221" t="s">
        <v>166</v>
      </c>
      <c r="E261" s="222" t="s">
        <v>985</v>
      </c>
      <c r="F261" s="223" t="s">
        <v>986</v>
      </c>
      <c r="G261" s="224" t="s">
        <v>231</v>
      </c>
      <c r="H261" s="225">
        <v>94</v>
      </c>
      <c r="I261" s="226"/>
      <c r="J261" s="227">
        <f>ROUND(I261*H261,2)</f>
        <v>0</v>
      </c>
      <c r="K261" s="223" t="s">
        <v>232</v>
      </c>
      <c r="L261" s="72"/>
      <c r="M261" s="228" t="s">
        <v>22</v>
      </c>
      <c r="N261" s="229" t="s">
        <v>45</v>
      </c>
      <c r="O261" s="47"/>
      <c r="P261" s="230">
        <f>O261*H261</f>
        <v>0</v>
      </c>
      <c r="Q261" s="230">
        <v>0.19536000000000001</v>
      </c>
      <c r="R261" s="230">
        <f>Q261*H261</f>
        <v>18.36384</v>
      </c>
      <c r="S261" s="230">
        <v>0</v>
      </c>
      <c r="T261" s="231">
        <f>S261*H261</f>
        <v>0</v>
      </c>
      <c r="AR261" s="24" t="s">
        <v>183</v>
      </c>
      <c r="AT261" s="24" t="s">
        <v>166</v>
      </c>
      <c r="AU261" s="24" t="s">
        <v>83</v>
      </c>
      <c r="AY261" s="24" t="s">
        <v>163</v>
      </c>
      <c r="BE261" s="232">
        <f>IF(N261="základní",J261,0)</f>
        <v>0</v>
      </c>
      <c r="BF261" s="232">
        <f>IF(N261="snížená",J261,0)</f>
        <v>0</v>
      </c>
      <c r="BG261" s="232">
        <f>IF(N261="zákl. přenesená",J261,0)</f>
        <v>0</v>
      </c>
      <c r="BH261" s="232">
        <f>IF(N261="sníž. přenesená",J261,0)</f>
        <v>0</v>
      </c>
      <c r="BI261" s="232">
        <f>IF(N261="nulová",J261,0)</f>
        <v>0</v>
      </c>
      <c r="BJ261" s="24" t="s">
        <v>24</v>
      </c>
      <c r="BK261" s="232">
        <f>ROUND(I261*H261,2)</f>
        <v>0</v>
      </c>
      <c r="BL261" s="24" t="s">
        <v>183</v>
      </c>
      <c r="BM261" s="24" t="s">
        <v>987</v>
      </c>
    </row>
    <row r="262" s="1" customFormat="1">
      <c r="B262" s="46"/>
      <c r="C262" s="74"/>
      <c r="D262" s="235" t="s">
        <v>234</v>
      </c>
      <c r="E262" s="74"/>
      <c r="F262" s="259" t="s">
        <v>988</v>
      </c>
      <c r="G262" s="74"/>
      <c r="H262" s="74"/>
      <c r="I262" s="191"/>
      <c r="J262" s="74"/>
      <c r="K262" s="74"/>
      <c r="L262" s="72"/>
      <c r="M262" s="260"/>
      <c r="N262" s="47"/>
      <c r="O262" s="47"/>
      <c r="P262" s="47"/>
      <c r="Q262" s="47"/>
      <c r="R262" s="47"/>
      <c r="S262" s="47"/>
      <c r="T262" s="95"/>
      <c r="AT262" s="24" t="s">
        <v>234</v>
      </c>
      <c r="AU262" s="24" t="s">
        <v>83</v>
      </c>
    </row>
    <row r="263" s="11" customFormat="1">
      <c r="B263" s="233"/>
      <c r="C263" s="234"/>
      <c r="D263" s="235" t="s">
        <v>173</v>
      </c>
      <c r="E263" s="236" t="s">
        <v>22</v>
      </c>
      <c r="F263" s="237" t="s">
        <v>989</v>
      </c>
      <c r="G263" s="234"/>
      <c r="H263" s="238">
        <v>94</v>
      </c>
      <c r="I263" s="239"/>
      <c r="J263" s="234"/>
      <c r="K263" s="234"/>
      <c r="L263" s="240"/>
      <c r="M263" s="241"/>
      <c r="N263" s="242"/>
      <c r="O263" s="242"/>
      <c r="P263" s="242"/>
      <c r="Q263" s="242"/>
      <c r="R263" s="242"/>
      <c r="S263" s="242"/>
      <c r="T263" s="243"/>
      <c r="AT263" s="244" t="s">
        <v>173</v>
      </c>
      <c r="AU263" s="244" t="s">
        <v>83</v>
      </c>
      <c r="AV263" s="11" t="s">
        <v>83</v>
      </c>
      <c r="AW263" s="11" t="s">
        <v>37</v>
      </c>
      <c r="AX263" s="11" t="s">
        <v>24</v>
      </c>
      <c r="AY263" s="244" t="s">
        <v>163</v>
      </c>
    </row>
    <row r="264" s="1" customFormat="1" ht="16.5" customHeight="1">
      <c r="B264" s="46"/>
      <c r="C264" s="272" t="s">
        <v>493</v>
      </c>
      <c r="D264" s="272" t="s">
        <v>344</v>
      </c>
      <c r="E264" s="273" t="s">
        <v>990</v>
      </c>
      <c r="F264" s="274" t="s">
        <v>991</v>
      </c>
      <c r="G264" s="275" t="s">
        <v>327</v>
      </c>
      <c r="H264" s="276">
        <v>31.332999999999998</v>
      </c>
      <c r="I264" s="277"/>
      <c r="J264" s="278">
        <f>ROUND(I264*H264,2)</f>
        <v>0</v>
      </c>
      <c r="K264" s="274" t="s">
        <v>232</v>
      </c>
      <c r="L264" s="279"/>
      <c r="M264" s="280" t="s">
        <v>22</v>
      </c>
      <c r="N264" s="281" t="s">
        <v>45</v>
      </c>
      <c r="O264" s="47"/>
      <c r="P264" s="230">
        <f>O264*H264</f>
        <v>0</v>
      </c>
      <c r="Q264" s="230">
        <v>1</v>
      </c>
      <c r="R264" s="230">
        <f>Q264*H264</f>
        <v>31.332999999999998</v>
      </c>
      <c r="S264" s="230">
        <v>0</v>
      </c>
      <c r="T264" s="231">
        <f>S264*H264</f>
        <v>0</v>
      </c>
      <c r="AR264" s="24" t="s">
        <v>204</v>
      </c>
      <c r="AT264" s="24" t="s">
        <v>344</v>
      </c>
      <c r="AU264" s="24" t="s">
        <v>83</v>
      </c>
      <c r="AY264" s="24" t="s">
        <v>163</v>
      </c>
      <c r="BE264" s="232">
        <f>IF(N264="základní",J264,0)</f>
        <v>0</v>
      </c>
      <c r="BF264" s="232">
        <f>IF(N264="snížená",J264,0)</f>
        <v>0</v>
      </c>
      <c r="BG264" s="232">
        <f>IF(N264="zákl. přenesená",J264,0)</f>
        <v>0</v>
      </c>
      <c r="BH264" s="232">
        <f>IF(N264="sníž. přenesená",J264,0)</f>
        <v>0</v>
      </c>
      <c r="BI264" s="232">
        <f>IF(N264="nulová",J264,0)</f>
        <v>0</v>
      </c>
      <c r="BJ264" s="24" t="s">
        <v>24</v>
      </c>
      <c r="BK264" s="232">
        <f>ROUND(I264*H264,2)</f>
        <v>0</v>
      </c>
      <c r="BL264" s="24" t="s">
        <v>183</v>
      </c>
      <c r="BM264" s="24" t="s">
        <v>992</v>
      </c>
    </row>
    <row r="265" s="1" customFormat="1">
      <c r="B265" s="46"/>
      <c r="C265" s="74"/>
      <c r="D265" s="235" t="s">
        <v>993</v>
      </c>
      <c r="E265" s="74"/>
      <c r="F265" s="259" t="s">
        <v>994</v>
      </c>
      <c r="G265" s="74"/>
      <c r="H265" s="74"/>
      <c r="I265" s="191"/>
      <c r="J265" s="74"/>
      <c r="K265" s="74"/>
      <c r="L265" s="72"/>
      <c r="M265" s="260"/>
      <c r="N265" s="47"/>
      <c r="O265" s="47"/>
      <c r="P265" s="47"/>
      <c r="Q265" s="47"/>
      <c r="R265" s="47"/>
      <c r="S265" s="47"/>
      <c r="T265" s="95"/>
      <c r="AT265" s="24" t="s">
        <v>993</v>
      </c>
      <c r="AU265" s="24" t="s">
        <v>83</v>
      </c>
    </row>
    <row r="266" s="1" customFormat="1" ht="51" customHeight="1">
      <c r="B266" s="46"/>
      <c r="C266" s="221" t="s">
        <v>501</v>
      </c>
      <c r="D266" s="221" t="s">
        <v>166</v>
      </c>
      <c r="E266" s="222" t="s">
        <v>416</v>
      </c>
      <c r="F266" s="223" t="s">
        <v>417</v>
      </c>
      <c r="G266" s="224" t="s">
        <v>231</v>
      </c>
      <c r="H266" s="225">
        <v>210</v>
      </c>
      <c r="I266" s="226"/>
      <c r="J266" s="227">
        <f>ROUND(I266*H266,2)</f>
        <v>0</v>
      </c>
      <c r="K266" s="223" t="s">
        <v>232</v>
      </c>
      <c r="L266" s="72"/>
      <c r="M266" s="228" t="s">
        <v>22</v>
      </c>
      <c r="N266" s="229" t="s">
        <v>45</v>
      </c>
      <c r="O266" s="47"/>
      <c r="P266" s="230">
        <f>O266*H266</f>
        <v>0</v>
      </c>
      <c r="Q266" s="230">
        <v>0.084250000000000005</v>
      </c>
      <c r="R266" s="230">
        <f>Q266*H266</f>
        <v>17.692500000000003</v>
      </c>
      <c r="S266" s="230">
        <v>0</v>
      </c>
      <c r="T266" s="231">
        <f>S266*H266</f>
        <v>0</v>
      </c>
      <c r="AR266" s="24" t="s">
        <v>183</v>
      </c>
      <c r="AT266" s="24" t="s">
        <v>166</v>
      </c>
      <c r="AU266" s="24" t="s">
        <v>83</v>
      </c>
      <c r="AY266" s="24" t="s">
        <v>163</v>
      </c>
      <c r="BE266" s="232">
        <f>IF(N266="základní",J266,0)</f>
        <v>0</v>
      </c>
      <c r="BF266" s="232">
        <f>IF(N266="snížená",J266,0)</f>
        <v>0</v>
      </c>
      <c r="BG266" s="232">
        <f>IF(N266="zákl. přenesená",J266,0)</f>
        <v>0</v>
      </c>
      <c r="BH266" s="232">
        <f>IF(N266="sníž. přenesená",J266,0)</f>
        <v>0</v>
      </c>
      <c r="BI266" s="232">
        <f>IF(N266="nulová",J266,0)</f>
        <v>0</v>
      </c>
      <c r="BJ266" s="24" t="s">
        <v>24</v>
      </c>
      <c r="BK266" s="232">
        <f>ROUND(I266*H266,2)</f>
        <v>0</v>
      </c>
      <c r="BL266" s="24" t="s">
        <v>183</v>
      </c>
      <c r="BM266" s="24" t="s">
        <v>995</v>
      </c>
    </row>
    <row r="267" s="1" customFormat="1">
      <c r="B267" s="46"/>
      <c r="C267" s="74"/>
      <c r="D267" s="235" t="s">
        <v>234</v>
      </c>
      <c r="E267" s="74"/>
      <c r="F267" s="259" t="s">
        <v>419</v>
      </c>
      <c r="G267" s="74"/>
      <c r="H267" s="74"/>
      <c r="I267" s="191"/>
      <c r="J267" s="74"/>
      <c r="K267" s="74"/>
      <c r="L267" s="72"/>
      <c r="M267" s="260"/>
      <c r="N267" s="47"/>
      <c r="O267" s="47"/>
      <c r="P267" s="47"/>
      <c r="Q267" s="47"/>
      <c r="R267" s="47"/>
      <c r="S267" s="47"/>
      <c r="T267" s="95"/>
      <c r="AT267" s="24" t="s">
        <v>234</v>
      </c>
      <c r="AU267" s="24" t="s">
        <v>83</v>
      </c>
    </row>
    <row r="268" s="11" customFormat="1">
      <c r="B268" s="233"/>
      <c r="C268" s="234"/>
      <c r="D268" s="235" t="s">
        <v>173</v>
      </c>
      <c r="E268" s="236" t="s">
        <v>22</v>
      </c>
      <c r="F268" s="237" t="s">
        <v>996</v>
      </c>
      <c r="G268" s="234"/>
      <c r="H268" s="238">
        <v>210</v>
      </c>
      <c r="I268" s="239"/>
      <c r="J268" s="234"/>
      <c r="K268" s="234"/>
      <c r="L268" s="240"/>
      <c r="M268" s="241"/>
      <c r="N268" s="242"/>
      <c r="O268" s="242"/>
      <c r="P268" s="242"/>
      <c r="Q268" s="242"/>
      <c r="R268" s="242"/>
      <c r="S268" s="242"/>
      <c r="T268" s="243"/>
      <c r="AT268" s="244" t="s">
        <v>173</v>
      </c>
      <c r="AU268" s="244" t="s">
        <v>83</v>
      </c>
      <c r="AV268" s="11" t="s">
        <v>83</v>
      </c>
      <c r="AW268" s="11" t="s">
        <v>37</v>
      </c>
      <c r="AX268" s="11" t="s">
        <v>24</v>
      </c>
      <c r="AY268" s="244" t="s">
        <v>163</v>
      </c>
    </row>
    <row r="269" s="1" customFormat="1" ht="16.5" customHeight="1">
      <c r="B269" s="46"/>
      <c r="C269" s="272" t="s">
        <v>506</v>
      </c>
      <c r="D269" s="272" t="s">
        <v>344</v>
      </c>
      <c r="E269" s="273" t="s">
        <v>422</v>
      </c>
      <c r="F269" s="274" t="s">
        <v>423</v>
      </c>
      <c r="G269" s="275" t="s">
        <v>231</v>
      </c>
      <c r="H269" s="276">
        <v>183.81999999999999</v>
      </c>
      <c r="I269" s="277"/>
      <c r="J269" s="278">
        <f>ROUND(I269*H269,2)</f>
        <v>0</v>
      </c>
      <c r="K269" s="274" t="s">
        <v>232</v>
      </c>
      <c r="L269" s="279"/>
      <c r="M269" s="280" t="s">
        <v>22</v>
      </c>
      <c r="N269" s="281" t="s">
        <v>45</v>
      </c>
      <c r="O269" s="47"/>
      <c r="P269" s="230">
        <f>O269*H269</f>
        <v>0</v>
      </c>
      <c r="Q269" s="230">
        <v>0.13100000000000001</v>
      </c>
      <c r="R269" s="230">
        <f>Q269*H269</f>
        <v>24.08042</v>
      </c>
      <c r="S269" s="230">
        <v>0</v>
      </c>
      <c r="T269" s="231">
        <f>S269*H269</f>
        <v>0</v>
      </c>
      <c r="AR269" s="24" t="s">
        <v>204</v>
      </c>
      <c r="AT269" s="24" t="s">
        <v>344</v>
      </c>
      <c r="AU269" s="24" t="s">
        <v>83</v>
      </c>
      <c r="AY269" s="24" t="s">
        <v>163</v>
      </c>
      <c r="BE269" s="232">
        <f>IF(N269="základní",J269,0)</f>
        <v>0</v>
      </c>
      <c r="BF269" s="232">
        <f>IF(N269="snížená",J269,0)</f>
        <v>0</v>
      </c>
      <c r="BG269" s="232">
        <f>IF(N269="zákl. přenesená",J269,0)</f>
        <v>0</v>
      </c>
      <c r="BH269" s="232">
        <f>IF(N269="sníž. přenesená",J269,0)</f>
        <v>0</v>
      </c>
      <c r="BI269" s="232">
        <f>IF(N269="nulová",J269,0)</f>
        <v>0</v>
      </c>
      <c r="BJ269" s="24" t="s">
        <v>24</v>
      </c>
      <c r="BK269" s="232">
        <f>ROUND(I269*H269,2)</f>
        <v>0</v>
      </c>
      <c r="BL269" s="24" t="s">
        <v>183</v>
      </c>
      <c r="BM269" s="24" t="s">
        <v>997</v>
      </c>
    </row>
    <row r="270" s="11" customFormat="1">
      <c r="B270" s="233"/>
      <c r="C270" s="234"/>
      <c r="D270" s="235" t="s">
        <v>173</v>
      </c>
      <c r="E270" s="236" t="s">
        <v>22</v>
      </c>
      <c r="F270" s="237" t="s">
        <v>998</v>
      </c>
      <c r="G270" s="234"/>
      <c r="H270" s="238">
        <v>182</v>
      </c>
      <c r="I270" s="239"/>
      <c r="J270" s="234"/>
      <c r="K270" s="234"/>
      <c r="L270" s="240"/>
      <c r="M270" s="241"/>
      <c r="N270" s="242"/>
      <c r="O270" s="242"/>
      <c r="P270" s="242"/>
      <c r="Q270" s="242"/>
      <c r="R270" s="242"/>
      <c r="S270" s="242"/>
      <c r="T270" s="243"/>
      <c r="AT270" s="244" t="s">
        <v>173</v>
      </c>
      <c r="AU270" s="244" t="s">
        <v>83</v>
      </c>
      <c r="AV270" s="11" t="s">
        <v>83</v>
      </c>
      <c r="AW270" s="11" t="s">
        <v>37</v>
      </c>
      <c r="AX270" s="11" t="s">
        <v>24</v>
      </c>
      <c r="AY270" s="244" t="s">
        <v>163</v>
      </c>
    </row>
    <row r="271" s="11" customFormat="1">
      <c r="B271" s="233"/>
      <c r="C271" s="234"/>
      <c r="D271" s="235" t="s">
        <v>173</v>
      </c>
      <c r="E271" s="234"/>
      <c r="F271" s="237" t="s">
        <v>999</v>
      </c>
      <c r="G271" s="234"/>
      <c r="H271" s="238">
        <v>183.81999999999999</v>
      </c>
      <c r="I271" s="239"/>
      <c r="J271" s="234"/>
      <c r="K271" s="234"/>
      <c r="L271" s="240"/>
      <c r="M271" s="241"/>
      <c r="N271" s="242"/>
      <c r="O271" s="242"/>
      <c r="P271" s="242"/>
      <c r="Q271" s="242"/>
      <c r="R271" s="242"/>
      <c r="S271" s="242"/>
      <c r="T271" s="243"/>
      <c r="AT271" s="244" t="s">
        <v>173</v>
      </c>
      <c r="AU271" s="244" t="s">
        <v>83</v>
      </c>
      <c r="AV271" s="11" t="s">
        <v>83</v>
      </c>
      <c r="AW271" s="11" t="s">
        <v>6</v>
      </c>
      <c r="AX271" s="11" t="s">
        <v>24</v>
      </c>
      <c r="AY271" s="244" t="s">
        <v>163</v>
      </c>
    </row>
    <row r="272" s="1" customFormat="1" ht="16.5" customHeight="1">
      <c r="B272" s="46"/>
      <c r="C272" s="272" t="s">
        <v>511</v>
      </c>
      <c r="D272" s="272" t="s">
        <v>344</v>
      </c>
      <c r="E272" s="273" t="s">
        <v>428</v>
      </c>
      <c r="F272" s="274" t="s">
        <v>429</v>
      </c>
      <c r="G272" s="275" t="s">
        <v>231</v>
      </c>
      <c r="H272" s="276">
        <v>28.280000000000001</v>
      </c>
      <c r="I272" s="277"/>
      <c r="J272" s="278">
        <f>ROUND(I272*H272,2)</f>
        <v>0</v>
      </c>
      <c r="K272" s="274" t="s">
        <v>232</v>
      </c>
      <c r="L272" s="279"/>
      <c r="M272" s="280" t="s">
        <v>22</v>
      </c>
      <c r="N272" s="281" t="s">
        <v>45</v>
      </c>
      <c r="O272" s="47"/>
      <c r="P272" s="230">
        <f>O272*H272</f>
        <v>0</v>
      </c>
      <c r="Q272" s="230">
        <v>0.13100000000000001</v>
      </c>
      <c r="R272" s="230">
        <f>Q272*H272</f>
        <v>3.7046800000000002</v>
      </c>
      <c r="S272" s="230">
        <v>0</v>
      </c>
      <c r="T272" s="231">
        <f>S272*H272</f>
        <v>0</v>
      </c>
      <c r="AR272" s="24" t="s">
        <v>204</v>
      </c>
      <c r="AT272" s="24" t="s">
        <v>344</v>
      </c>
      <c r="AU272" s="24" t="s">
        <v>83</v>
      </c>
      <c r="AY272" s="24" t="s">
        <v>163</v>
      </c>
      <c r="BE272" s="232">
        <f>IF(N272="základní",J272,0)</f>
        <v>0</v>
      </c>
      <c r="BF272" s="232">
        <f>IF(N272="snížená",J272,0)</f>
        <v>0</v>
      </c>
      <c r="BG272" s="232">
        <f>IF(N272="zákl. přenesená",J272,0)</f>
        <v>0</v>
      </c>
      <c r="BH272" s="232">
        <f>IF(N272="sníž. přenesená",J272,0)</f>
        <v>0</v>
      </c>
      <c r="BI272" s="232">
        <f>IF(N272="nulová",J272,0)</f>
        <v>0</v>
      </c>
      <c r="BJ272" s="24" t="s">
        <v>24</v>
      </c>
      <c r="BK272" s="232">
        <f>ROUND(I272*H272,2)</f>
        <v>0</v>
      </c>
      <c r="BL272" s="24" t="s">
        <v>183</v>
      </c>
      <c r="BM272" s="24" t="s">
        <v>1000</v>
      </c>
    </row>
    <row r="273" s="11" customFormat="1">
      <c r="B273" s="233"/>
      <c r="C273" s="234"/>
      <c r="D273" s="235" t="s">
        <v>173</v>
      </c>
      <c r="E273" s="236" t="s">
        <v>22</v>
      </c>
      <c r="F273" s="237" t="s">
        <v>383</v>
      </c>
      <c r="G273" s="234"/>
      <c r="H273" s="238">
        <v>28</v>
      </c>
      <c r="I273" s="239"/>
      <c r="J273" s="234"/>
      <c r="K273" s="234"/>
      <c r="L273" s="240"/>
      <c r="M273" s="241"/>
      <c r="N273" s="242"/>
      <c r="O273" s="242"/>
      <c r="P273" s="242"/>
      <c r="Q273" s="242"/>
      <c r="R273" s="242"/>
      <c r="S273" s="242"/>
      <c r="T273" s="243"/>
      <c r="AT273" s="244" t="s">
        <v>173</v>
      </c>
      <c r="AU273" s="244" t="s">
        <v>83</v>
      </c>
      <c r="AV273" s="11" t="s">
        <v>83</v>
      </c>
      <c r="AW273" s="11" t="s">
        <v>37</v>
      </c>
      <c r="AX273" s="11" t="s">
        <v>24</v>
      </c>
      <c r="AY273" s="244" t="s">
        <v>163</v>
      </c>
    </row>
    <row r="274" s="11" customFormat="1">
      <c r="B274" s="233"/>
      <c r="C274" s="234"/>
      <c r="D274" s="235" t="s">
        <v>173</v>
      </c>
      <c r="E274" s="234"/>
      <c r="F274" s="237" t="s">
        <v>1001</v>
      </c>
      <c r="G274" s="234"/>
      <c r="H274" s="238">
        <v>28.280000000000001</v>
      </c>
      <c r="I274" s="239"/>
      <c r="J274" s="234"/>
      <c r="K274" s="234"/>
      <c r="L274" s="240"/>
      <c r="M274" s="241"/>
      <c r="N274" s="242"/>
      <c r="O274" s="242"/>
      <c r="P274" s="242"/>
      <c r="Q274" s="242"/>
      <c r="R274" s="242"/>
      <c r="S274" s="242"/>
      <c r="T274" s="243"/>
      <c r="AT274" s="244" t="s">
        <v>173</v>
      </c>
      <c r="AU274" s="244" t="s">
        <v>83</v>
      </c>
      <c r="AV274" s="11" t="s">
        <v>83</v>
      </c>
      <c r="AW274" s="11" t="s">
        <v>6</v>
      </c>
      <c r="AX274" s="11" t="s">
        <v>24</v>
      </c>
      <c r="AY274" s="244" t="s">
        <v>163</v>
      </c>
    </row>
    <row r="275" s="1" customFormat="1" ht="63.75" customHeight="1">
      <c r="B275" s="46"/>
      <c r="C275" s="221" t="s">
        <v>524</v>
      </c>
      <c r="D275" s="221" t="s">
        <v>166</v>
      </c>
      <c r="E275" s="222" t="s">
        <v>433</v>
      </c>
      <c r="F275" s="223" t="s">
        <v>434</v>
      </c>
      <c r="G275" s="224" t="s">
        <v>231</v>
      </c>
      <c r="H275" s="225">
        <v>210</v>
      </c>
      <c r="I275" s="226"/>
      <c r="J275" s="227">
        <f>ROUND(I275*H275,2)</f>
        <v>0</v>
      </c>
      <c r="K275" s="223" t="s">
        <v>232</v>
      </c>
      <c r="L275" s="72"/>
      <c r="M275" s="228" t="s">
        <v>22</v>
      </c>
      <c r="N275" s="229" t="s">
        <v>45</v>
      </c>
      <c r="O275" s="47"/>
      <c r="P275" s="230">
        <f>O275*H275</f>
        <v>0</v>
      </c>
      <c r="Q275" s="230">
        <v>0</v>
      </c>
      <c r="R275" s="230">
        <f>Q275*H275</f>
        <v>0</v>
      </c>
      <c r="S275" s="230">
        <v>0</v>
      </c>
      <c r="T275" s="231">
        <f>S275*H275</f>
        <v>0</v>
      </c>
      <c r="AR275" s="24" t="s">
        <v>183</v>
      </c>
      <c r="AT275" s="24" t="s">
        <v>166</v>
      </c>
      <c r="AU275" s="24" t="s">
        <v>83</v>
      </c>
      <c r="AY275" s="24" t="s">
        <v>163</v>
      </c>
      <c r="BE275" s="232">
        <f>IF(N275="základní",J275,0)</f>
        <v>0</v>
      </c>
      <c r="BF275" s="232">
        <f>IF(N275="snížená",J275,0)</f>
        <v>0</v>
      </c>
      <c r="BG275" s="232">
        <f>IF(N275="zákl. přenesená",J275,0)</f>
        <v>0</v>
      </c>
      <c r="BH275" s="232">
        <f>IF(N275="sníž. přenesená",J275,0)</f>
        <v>0</v>
      </c>
      <c r="BI275" s="232">
        <f>IF(N275="nulová",J275,0)</f>
        <v>0</v>
      </c>
      <c r="BJ275" s="24" t="s">
        <v>24</v>
      </c>
      <c r="BK275" s="232">
        <f>ROUND(I275*H275,2)</f>
        <v>0</v>
      </c>
      <c r="BL275" s="24" t="s">
        <v>183</v>
      </c>
      <c r="BM275" s="24" t="s">
        <v>1002</v>
      </c>
    </row>
    <row r="276" s="1" customFormat="1">
      <c r="B276" s="46"/>
      <c r="C276" s="74"/>
      <c r="D276" s="235" t="s">
        <v>234</v>
      </c>
      <c r="E276" s="74"/>
      <c r="F276" s="259" t="s">
        <v>419</v>
      </c>
      <c r="G276" s="74"/>
      <c r="H276" s="74"/>
      <c r="I276" s="191"/>
      <c r="J276" s="74"/>
      <c r="K276" s="74"/>
      <c r="L276" s="72"/>
      <c r="M276" s="260"/>
      <c r="N276" s="47"/>
      <c r="O276" s="47"/>
      <c r="P276" s="47"/>
      <c r="Q276" s="47"/>
      <c r="R276" s="47"/>
      <c r="S276" s="47"/>
      <c r="T276" s="95"/>
      <c r="AT276" s="24" t="s">
        <v>234</v>
      </c>
      <c r="AU276" s="24" t="s">
        <v>83</v>
      </c>
    </row>
    <row r="277" s="11" customFormat="1">
      <c r="B277" s="233"/>
      <c r="C277" s="234"/>
      <c r="D277" s="235" t="s">
        <v>173</v>
      </c>
      <c r="E277" s="236" t="s">
        <v>22</v>
      </c>
      <c r="F277" s="237" t="s">
        <v>996</v>
      </c>
      <c r="G277" s="234"/>
      <c r="H277" s="238">
        <v>210</v>
      </c>
      <c r="I277" s="239"/>
      <c r="J277" s="234"/>
      <c r="K277" s="234"/>
      <c r="L277" s="240"/>
      <c r="M277" s="241"/>
      <c r="N277" s="242"/>
      <c r="O277" s="242"/>
      <c r="P277" s="242"/>
      <c r="Q277" s="242"/>
      <c r="R277" s="242"/>
      <c r="S277" s="242"/>
      <c r="T277" s="243"/>
      <c r="AT277" s="244" t="s">
        <v>173</v>
      </c>
      <c r="AU277" s="244" t="s">
        <v>83</v>
      </c>
      <c r="AV277" s="11" t="s">
        <v>83</v>
      </c>
      <c r="AW277" s="11" t="s">
        <v>37</v>
      </c>
      <c r="AX277" s="11" t="s">
        <v>24</v>
      </c>
      <c r="AY277" s="244" t="s">
        <v>163</v>
      </c>
    </row>
    <row r="278" s="10" customFormat="1" ht="29.88" customHeight="1">
      <c r="B278" s="205"/>
      <c r="C278" s="206"/>
      <c r="D278" s="207" t="s">
        <v>73</v>
      </c>
      <c r="E278" s="219" t="s">
        <v>204</v>
      </c>
      <c r="F278" s="219" t="s">
        <v>436</v>
      </c>
      <c r="G278" s="206"/>
      <c r="H278" s="206"/>
      <c r="I278" s="209"/>
      <c r="J278" s="220">
        <f>BK278</f>
        <v>0</v>
      </c>
      <c r="K278" s="206"/>
      <c r="L278" s="211"/>
      <c r="M278" s="212"/>
      <c r="N278" s="213"/>
      <c r="O278" s="213"/>
      <c r="P278" s="214">
        <f>SUM(P279:P284)</f>
        <v>0</v>
      </c>
      <c r="Q278" s="213"/>
      <c r="R278" s="214">
        <f>SUM(R279:R284)</f>
        <v>62.811679999999996</v>
      </c>
      <c r="S278" s="213"/>
      <c r="T278" s="215">
        <f>SUM(T279:T284)</f>
        <v>0</v>
      </c>
      <c r="AR278" s="216" t="s">
        <v>24</v>
      </c>
      <c r="AT278" s="217" t="s">
        <v>73</v>
      </c>
      <c r="AU278" s="217" t="s">
        <v>24</v>
      </c>
      <c r="AY278" s="216" t="s">
        <v>163</v>
      </c>
      <c r="BK278" s="218">
        <f>SUM(BK279:BK284)</f>
        <v>0</v>
      </c>
    </row>
    <row r="279" s="1" customFormat="1" ht="16.5" customHeight="1">
      <c r="B279" s="46"/>
      <c r="C279" s="221" t="s">
        <v>533</v>
      </c>
      <c r="D279" s="221" t="s">
        <v>166</v>
      </c>
      <c r="E279" s="222" t="s">
        <v>438</v>
      </c>
      <c r="F279" s="223" t="s">
        <v>439</v>
      </c>
      <c r="G279" s="224" t="s">
        <v>440</v>
      </c>
      <c r="H279" s="225">
        <v>83</v>
      </c>
      <c r="I279" s="226"/>
      <c r="J279" s="227">
        <f>ROUND(I279*H279,2)</f>
        <v>0</v>
      </c>
      <c r="K279" s="223" t="s">
        <v>232</v>
      </c>
      <c r="L279" s="72"/>
      <c r="M279" s="228" t="s">
        <v>22</v>
      </c>
      <c r="N279" s="229" t="s">
        <v>45</v>
      </c>
      <c r="O279" s="47"/>
      <c r="P279" s="230">
        <f>O279*H279</f>
        <v>0</v>
      </c>
      <c r="Q279" s="230">
        <v>0.42368</v>
      </c>
      <c r="R279" s="230">
        <f>Q279*H279</f>
        <v>35.165439999999997</v>
      </c>
      <c r="S279" s="230">
        <v>0</v>
      </c>
      <c r="T279" s="231">
        <f>S279*H279</f>
        <v>0</v>
      </c>
      <c r="AR279" s="24" t="s">
        <v>183</v>
      </c>
      <c r="AT279" s="24" t="s">
        <v>166</v>
      </c>
      <c r="AU279" s="24" t="s">
        <v>83</v>
      </c>
      <c r="AY279" s="24" t="s">
        <v>163</v>
      </c>
      <c r="BE279" s="232">
        <f>IF(N279="základní",J279,0)</f>
        <v>0</v>
      </c>
      <c r="BF279" s="232">
        <f>IF(N279="snížená",J279,0)</f>
        <v>0</v>
      </c>
      <c r="BG279" s="232">
        <f>IF(N279="zákl. přenesená",J279,0)</f>
        <v>0</v>
      </c>
      <c r="BH279" s="232">
        <f>IF(N279="sníž. přenesená",J279,0)</f>
        <v>0</v>
      </c>
      <c r="BI279" s="232">
        <f>IF(N279="nulová",J279,0)</f>
        <v>0</v>
      </c>
      <c r="BJ279" s="24" t="s">
        <v>24</v>
      </c>
      <c r="BK279" s="232">
        <f>ROUND(I279*H279,2)</f>
        <v>0</v>
      </c>
      <c r="BL279" s="24" t="s">
        <v>183</v>
      </c>
      <c r="BM279" s="24" t="s">
        <v>1003</v>
      </c>
    </row>
    <row r="280" s="1" customFormat="1">
      <c r="B280" s="46"/>
      <c r="C280" s="74"/>
      <c r="D280" s="235" t="s">
        <v>234</v>
      </c>
      <c r="E280" s="74"/>
      <c r="F280" s="259" t="s">
        <v>442</v>
      </c>
      <c r="G280" s="74"/>
      <c r="H280" s="74"/>
      <c r="I280" s="191"/>
      <c r="J280" s="74"/>
      <c r="K280" s="74"/>
      <c r="L280" s="72"/>
      <c r="M280" s="260"/>
      <c r="N280" s="47"/>
      <c r="O280" s="47"/>
      <c r="P280" s="47"/>
      <c r="Q280" s="47"/>
      <c r="R280" s="47"/>
      <c r="S280" s="47"/>
      <c r="T280" s="95"/>
      <c r="AT280" s="24" t="s">
        <v>234</v>
      </c>
      <c r="AU280" s="24" t="s">
        <v>83</v>
      </c>
    </row>
    <row r="281" s="1" customFormat="1" ht="16.5" customHeight="1">
      <c r="B281" s="46"/>
      <c r="C281" s="221" t="s">
        <v>425</v>
      </c>
      <c r="D281" s="221" t="s">
        <v>166</v>
      </c>
      <c r="E281" s="222" t="s">
        <v>444</v>
      </c>
      <c r="F281" s="223" t="s">
        <v>445</v>
      </c>
      <c r="G281" s="224" t="s">
        <v>440</v>
      </c>
      <c r="H281" s="225">
        <v>45</v>
      </c>
      <c r="I281" s="226"/>
      <c r="J281" s="227">
        <f>ROUND(I281*H281,2)</f>
        <v>0</v>
      </c>
      <c r="K281" s="223" t="s">
        <v>232</v>
      </c>
      <c r="L281" s="72"/>
      <c r="M281" s="228" t="s">
        <v>22</v>
      </c>
      <c r="N281" s="229" t="s">
        <v>45</v>
      </c>
      <c r="O281" s="47"/>
      <c r="P281" s="230">
        <f>O281*H281</f>
        <v>0</v>
      </c>
      <c r="Q281" s="230">
        <v>0.42080000000000001</v>
      </c>
      <c r="R281" s="230">
        <f>Q281*H281</f>
        <v>18.936</v>
      </c>
      <c r="S281" s="230">
        <v>0</v>
      </c>
      <c r="T281" s="231">
        <f>S281*H281</f>
        <v>0</v>
      </c>
      <c r="AR281" s="24" t="s">
        <v>183</v>
      </c>
      <c r="AT281" s="24" t="s">
        <v>166</v>
      </c>
      <c r="AU281" s="24" t="s">
        <v>83</v>
      </c>
      <c r="AY281" s="24" t="s">
        <v>163</v>
      </c>
      <c r="BE281" s="232">
        <f>IF(N281="základní",J281,0)</f>
        <v>0</v>
      </c>
      <c r="BF281" s="232">
        <f>IF(N281="snížená",J281,0)</f>
        <v>0</v>
      </c>
      <c r="BG281" s="232">
        <f>IF(N281="zákl. přenesená",J281,0)</f>
        <v>0</v>
      </c>
      <c r="BH281" s="232">
        <f>IF(N281="sníž. přenesená",J281,0)</f>
        <v>0</v>
      </c>
      <c r="BI281" s="232">
        <f>IF(N281="nulová",J281,0)</f>
        <v>0</v>
      </c>
      <c r="BJ281" s="24" t="s">
        <v>24</v>
      </c>
      <c r="BK281" s="232">
        <f>ROUND(I281*H281,2)</f>
        <v>0</v>
      </c>
      <c r="BL281" s="24" t="s">
        <v>183</v>
      </c>
      <c r="BM281" s="24" t="s">
        <v>1004</v>
      </c>
    </row>
    <row r="282" s="1" customFormat="1">
      <c r="B282" s="46"/>
      <c r="C282" s="74"/>
      <c r="D282" s="235" t="s">
        <v>234</v>
      </c>
      <c r="E282" s="74"/>
      <c r="F282" s="259" t="s">
        <v>442</v>
      </c>
      <c r="G282" s="74"/>
      <c r="H282" s="74"/>
      <c r="I282" s="191"/>
      <c r="J282" s="74"/>
      <c r="K282" s="74"/>
      <c r="L282" s="72"/>
      <c r="M282" s="260"/>
      <c r="N282" s="47"/>
      <c r="O282" s="47"/>
      <c r="P282" s="47"/>
      <c r="Q282" s="47"/>
      <c r="R282" s="47"/>
      <c r="S282" s="47"/>
      <c r="T282" s="95"/>
      <c r="AT282" s="24" t="s">
        <v>234</v>
      </c>
      <c r="AU282" s="24" t="s">
        <v>83</v>
      </c>
    </row>
    <row r="283" s="1" customFormat="1" ht="25.5" customHeight="1">
      <c r="B283" s="46"/>
      <c r="C283" s="221" t="s">
        <v>542</v>
      </c>
      <c r="D283" s="221" t="s">
        <v>166</v>
      </c>
      <c r="E283" s="222" t="s">
        <v>448</v>
      </c>
      <c r="F283" s="223" t="s">
        <v>449</v>
      </c>
      <c r="G283" s="224" t="s">
        <v>440</v>
      </c>
      <c r="H283" s="225">
        <v>28</v>
      </c>
      <c r="I283" s="226"/>
      <c r="J283" s="227">
        <f>ROUND(I283*H283,2)</f>
        <v>0</v>
      </c>
      <c r="K283" s="223" t="s">
        <v>232</v>
      </c>
      <c r="L283" s="72"/>
      <c r="M283" s="228" t="s">
        <v>22</v>
      </c>
      <c r="N283" s="229" t="s">
        <v>45</v>
      </c>
      <c r="O283" s="47"/>
      <c r="P283" s="230">
        <f>O283*H283</f>
        <v>0</v>
      </c>
      <c r="Q283" s="230">
        <v>0.31108000000000002</v>
      </c>
      <c r="R283" s="230">
        <f>Q283*H283</f>
        <v>8.7102400000000006</v>
      </c>
      <c r="S283" s="230">
        <v>0</v>
      </c>
      <c r="T283" s="231">
        <f>S283*H283</f>
        <v>0</v>
      </c>
      <c r="AR283" s="24" t="s">
        <v>183</v>
      </c>
      <c r="AT283" s="24" t="s">
        <v>166</v>
      </c>
      <c r="AU283" s="24" t="s">
        <v>83</v>
      </c>
      <c r="AY283" s="24" t="s">
        <v>163</v>
      </c>
      <c r="BE283" s="232">
        <f>IF(N283="základní",J283,0)</f>
        <v>0</v>
      </c>
      <c r="BF283" s="232">
        <f>IF(N283="snížená",J283,0)</f>
        <v>0</v>
      </c>
      <c r="BG283" s="232">
        <f>IF(N283="zákl. přenesená",J283,0)</f>
        <v>0</v>
      </c>
      <c r="BH283" s="232">
        <f>IF(N283="sníž. přenesená",J283,0)</f>
        <v>0</v>
      </c>
      <c r="BI283" s="232">
        <f>IF(N283="nulová",J283,0)</f>
        <v>0</v>
      </c>
      <c r="BJ283" s="24" t="s">
        <v>24</v>
      </c>
      <c r="BK283" s="232">
        <f>ROUND(I283*H283,2)</f>
        <v>0</v>
      </c>
      <c r="BL283" s="24" t="s">
        <v>183</v>
      </c>
      <c r="BM283" s="24" t="s">
        <v>1005</v>
      </c>
    </row>
    <row r="284" s="1" customFormat="1">
      <c r="B284" s="46"/>
      <c r="C284" s="74"/>
      <c r="D284" s="235" t="s">
        <v>234</v>
      </c>
      <c r="E284" s="74"/>
      <c r="F284" s="259" t="s">
        <v>442</v>
      </c>
      <c r="G284" s="74"/>
      <c r="H284" s="74"/>
      <c r="I284" s="191"/>
      <c r="J284" s="74"/>
      <c r="K284" s="74"/>
      <c r="L284" s="72"/>
      <c r="M284" s="260"/>
      <c r="N284" s="47"/>
      <c r="O284" s="47"/>
      <c r="P284" s="47"/>
      <c r="Q284" s="47"/>
      <c r="R284" s="47"/>
      <c r="S284" s="47"/>
      <c r="T284" s="95"/>
      <c r="AT284" s="24" t="s">
        <v>234</v>
      </c>
      <c r="AU284" s="24" t="s">
        <v>83</v>
      </c>
    </row>
    <row r="285" s="10" customFormat="1" ht="29.88" customHeight="1">
      <c r="B285" s="205"/>
      <c r="C285" s="206"/>
      <c r="D285" s="207" t="s">
        <v>73</v>
      </c>
      <c r="E285" s="219" t="s">
        <v>213</v>
      </c>
      <c r="F285" s="219" t="s">
        <v>451</v>
      </c>
      <c r="G285" s="206"/>
      <c r="H285" s="206"/>
      <c r="I285" s="209"/>
      <c r="J285" s="220">
        <f>BK285</f>
        <v>0</v>
      </c>
      <c r="K285" s="206"/>
      <c r="L285" s="211"/>
      <c r="M285" s="212"/>
      <c r="N285" s="213"/>
      <c r="O285" s="213"/>
      <c r="P285" s="214">
        <f>SUM(P286:P439)</f>
        <v>0</v>
      </c>
      <c r="Q285" s="213"/>
      <c r="R285" s="214">
        <f>SUM(R286:R439)</f>
        <v>1351.1521200000002</v>
      </c>
      <c r="S285" s="213"/>
      <c r="T285" s="215">
        <f>SUM(T286:T439)</f>
        <v>6.3959999999999999</v>
      </c>
      <c r="AR285" s="216" t="s">
        <v>24</v>
      </c>
      <c r="AT285" s="217" t="s">
        <v>73</v>
      </c>
      <c r="AU285" s="217" t="s">
        <v>24</v>
      </c>
      <c r="AY285" s="216" t="s">
        <v>163</v>
      </c>
      <c r="BK285" s="218">
        <f>SUM(BK286:BK439)</f>
        <v>0</v>
      </c>
    </row>
    <row r="286" s="1" customFormat="1" ht="25.5" customHeight="1">
      <c r="B286" s="46"/>
      <c r="C286" s="221" t="s">
        <v>547</v>
      </c>
      <c r="D286" s="221" t="s">
        <v>166</v>
      </c>
      <c r="E286" s="222" t="s">
        <v>453</v>
      </c>
      <c r="F286" s="223" t="s">
        <v>454</v>
      </c>
      <c r="G286" s="224" t="s">
        <v>440</v>
      </c>
      <c r="H286" s="225">
        <v>122</v>
      </c>
      <c r="I286" s="226"/>
      <c r="J286" s="227">
        <f>ROUND(I286*H286,2)</f>
        <v>0</v>
      </c>
      <c r="K286" s="223" t="s">
        <v>232</v>
      </c>
      <c r="L286" s="72"/>
      <c r="M286" s="228" t="s">
        <v>22</v>
      </c>
      <c r="N286" s="229" t="s">
        <v>45</v>
      </c>
      <c r="O286" s="47"/>
      <c r="P286" s="230">
        <f>O286*H286</f>
        <v>0</v>
      </c>
      <c r="Q286" s="230">
        <v>0.00069999999999999999</v>
      </c>
      <c r="R286" s="230">
        <f>Q286*H286</f>
        <v>0.085400000000000004</v>
      </c>
      <c r="S286" s="230">
        <v>0</v>
      </c>
      <c r="T286" s="231">
        <f>S286*H286</f>
        <v>0</v>
      </c>
      <c r="AR286" s="24" t="s">
        <v>183</v>
      </c>
      <c r="AT286" s="24" t="s">
        <v>166</v>
      </c>
      <c r="AU286" s="24" t="s">
        <v>83</v>
      </c>
      <c r="AY286" s="24" t="s">
        <v>163</v>
      </c>
      <c r="BE286" s="232">
        <f>IF(N286="základní",J286,0)</f>
        <v>0</v>
      </c>
      <c r="BF286" s="232">
        <f>IF(N286="snížená",J286,0)</f>
        <v>0</v>
      </c>
      <c r="BG286" s="232">
        <f>IF(N286="zákl. přenesená",J286,0)</f>
        <v>0</v>
      </c>
      <c r="BH286" s="232">
        <f>IF(N286="sníž. přenesená",J286,0)</f>
        <v>0</v>
      </c>
      <c r="BI286" s="232">
        <f>IF(N286="nulová",J286,0)</f>
        <v>0</v>
      </c>
      <c r="BJ286" s="24" t="s">
        <v>24</v>
      </c>
      <c r="BK286" s="232">
        <f>ROUND(I286*H286,2)</f>
        <v>0</v>
      </c>
      <c r="BL286" s="24" t="s">
        <v>183</v>
      </c>
      <c r="BM286" s="24" t="s">
        <v>1006</v>
      </c>
    </row>
    <row r="287" s="1" customFormat="1">
      <c r="B287" s="46"/>
      <c r="C287" s="74"/>
      <c r="D287" s="235" t="s">
        <v>234</v>
      </c>
      <c r="E287" s="74"/>
      <c r="F287" s="259" t="s">
        <v>456</v>
      </c>
      <c r="G287" s="74"/>
      <c r="H287" s="74"/>
      <c r="I287" s="191"/>
      <c r="J287" s="74"/>
      <c r="K287" s="74"/>
      <c r="L287" s="72"/>
      <c r="M287" s="260"/>
      <c r="N287" s="47"/>
      <c r="O287" s="47"/>
      <c r="P287" s="47"/>
      <c r="Q287" s="47"/>
      <c r="R287" s="47"/>
      <c r="S287" s="47"/>
      <c r="T287" s="95"/>
      <c r="AT287" s="24" t="s">
        <v>234</v>
      </c>
      <c r="AU287" s="24" t="s">
        <v>83</v>
      </c>
    </row>
    <row r="288" s="11" customFormat="1">
      <c r="B288" s="233"/>
      <c r="C288" s="234"/>
      <c r="D288" s="235" t="s">
        <v>173</v>
      </c>
      <c r="E288" s="236" t="s">
        <v>22</v>
      </c>
      <c r="F288" s="237" t="s">
        <v>1007</v>
      </c>
      <c r="G288" s="234"/>
      <c r="H288" s="238">
        <v>115</v>
      </c>
      <c r="I288" s="239"/>
      <c r="J288" s="234"/>
      <c r="K288" s="234"/>
      <c r="L288" s="240"/>
      <c r="M288" s="241"/>
      <c r="N288" s="242"/>
      <c r="O288" s="242"/>
      <c r="P288" s="242"/>
      <c r="Q288" s="242"/>
      <c r="R288" s="242"/>
      <c r="S288" s="242"/>
      <c r="T288" s="243"/>
      <c r="AT288" s="244" t="s">
        <v>173</v>
      </c>
      <c r="AU288" s="244" t="s">
        <v>83</v>
      </c>
      <c r="AV288" s="11" t="s">
        <v>83</v>
      </c>
      <c r="AW288" s="11" t="s">
        <v>37</v>
      </c>
      <c r="AX288" s="11" t="s">
        <v>74</v>
      </c>
      <c r="AY288" s="244" t="s">
        <v>163</v>
      </c>
    </row>
    <row r="289" s="11" customFormat="1">
      <c r="B289" s="233"/>
      <c r="C289" s="234"/>
      <c r="D289" s="235" t="s">
        <v>173</v>
      </c>
      <c r="E289" s="236" t="s">
        <v>22</v>
      </c>
      <c r="F289" s="237" t="s">
        <v>1008</v>
      </c>
      <c r="G289" s="234"/>
      <c r="H289" s="238">
        <v>7</v>
      </c>
      <c r="I289" s="239"/>
      <c r="J289" s="234"/>
      <c r="K289" s="234"/>
      <c r="L289" s="240"/>
      <c r="M289" s="241"/>
      <c r="N289" s="242"/>
      <c r="O289" s="242"/>
      <c r="P289" s="242"/>
      <c r="Q289" s="242"/>
      <c r="R289" s="242"/>
      <c r="S289" s="242"/>
      <c r="T289" s="243"/>
      <c r="AT289" s="244" t="s">
        <v>173</v>
      </c>
      <c r="AU289" s="244" t="s">
        <v>83</v>
      </c>
      <c r="AV289" s="11" t="s">
        <v>83</v>
      </c>
      <c r="AW289" s="11" t="s">
        <v>37</v>
      </c>
      <c r="AX289" s="11" t="s">
        <v>74</v>
      </c>
      <c r="AY289" s="244" t="s">
        <v>163</v>
      </c>
    </row>
    <row r="290" s="13" customFormat="1">
      <c r="B290" s="261"/>
      <c r="C290" s="262"/>
      <c r="D290" s="235" t="s">
        <v>173</v>
      </c>
      <c r="E290" s="263" t="s">
        <v>22</v>
      </c>
      <c r="F290" s="264" t="s">
        <v>266</v>
      </c>
      <c r="G290" s="262"/>
      <c r="H290" s="265">
        <v>122</v>
      </c>
      <c r="I290" s="266"/>
      <c r="J290" s="262"/>
      <c r="K290" s="262"/>
      <c r="L290" s="267"/>
      <c r="M290" s="268"/>
      <c r="N290" s="269"/>
      <c r="O290" s="269"/>
      <c r="P290" s="269"/>
      <c r="Q290" s="269"/>
      <c r="R290" s="269"/>
      <c r="S290" s="269"/>
      <c r="T290" s="270"/>
      <c r="AT290" s="271" t="s">
        <v>173</v>
      </c>
      <c r="AU290" s="271" t="s">
        <v>83</v>
      </c>
      <c r="AV290" s="13" t="s">
        <v>183</v>
      </c>
      <c r="AW290" s="13" t="s">
        <v>37</v>
      </c>
      <c r="AX290" s="13" t="s">
        <v>24</v>
      </c>
      <c r="AY290" s="271" t="s">
        <v>163</v>
      </c>
    </row>
    <row r="291" s="1" customFormat="1" ht="16.5" customHeight="1">
      <c r="B291" s="46"/>
      <c r="C291" s="272" t="s">
        <v>551</v>
      </c>
      <c r="D291" s="272" t="s">
        <v>344</v>
      </c>
      <c r="E291" s="273" t="s">
        <v>460</v>
      </c>
      <c r="F291" s="274" t="s">
        <v>461</v>
      </c>
      <c r="G291" s="275" t="s">
        <v>440</v>
      </c>
      <c r="H291" s="276">
        <v>115</v>
      </c>
      <c r="I291" s="277"/>
      <c r="J291" s="278">
        <f>ROUND(I291*H291,2)</f>
        <v>0</v>
      </c>
      <c r="K291" s="274" t="s">
        <v>22</v>
      </c>
      <c r="L291" s="279"/>
      <c r="M291" s="280" t="s">
        <v>22</v>
      </c>
      <c r="N291" s="281" t="s">
        <v>45</v>
      </c>
      <c r="O291" s="47"/>
      <c r="P291" s="230">
        <f>O291*H291</f>
        <v>0</v>
      </c>
      <c r="Q291" s="230">
        <v>0.0050000000000000001</v>
      </c>
      <c r="R291" s="230">
        <f>Q291*H291</f>
        <v>0.57500000000000007</v>
      </c>
      <c r="S291" s="230">
        <v>0</v>
      </c>
      <c r="T291" s="231">
        <f>S291*H291</f>
        <v>0</v>
      </c>
      <c r="AR291" s="24" t="s">
        <v>204</v>
      </c>
      <c r="AT291" s="24" t="s">
        <v>344</v>
      </c>
      <c r="AU291" s="24" t="s">
        <v>83</v>
      </c>
      <c r="AY291" s="24" t="s">
        <v>163</v>
      </c>
      <c r="BE291" s="232">
        <f>IF(N291="základní",J291,0)</f>
        <v>0</v>
      </c>
      <c r="BF291" s="232">
        <f>IF(N291="snížená",J291,0)</f>
        <v>0</v>
      </c>
      <c r="BG291" s="232">
        <f>IF(N291="zákl. přenesená",J291,0)</f>
        <v>0</v>
      </c>
      <c r="BH291" s="232">
        <f>IF(N291="sníž. přenesená",J291,0)</f>
        <v>0</v>
      </c>
      <c r="BI291" s="232">
        <f>IF(N291="nulová",J291,0)</f>
        <v>0</v>
      </c>
      <c r="BJ291" s="24" t="s">
        <v>24</v>
      </c>
      <c r="BK291" s="232">
        <f>ROUND(I291*H291,2)</f>
        <v>0</v>
      </c>
      <c r="BL291" s="24" t="s">
        <v>183</v>
      </c>
      <c r="BM291" s="24" t="s">
        <v>1009</v>
      </c>
    </row>
    <row r="292" s="11" customFormat="1">
      <c r="B292" s="233"/>
      <c r="C292" s="234"/>
      <c r="D292" s="235" t="s">
        <v>173</v>
      </c>
      <c r="E292" s="236" t="s">
        <v>22</v>
      </c>
      <c r="F292" s="237" t="s">
        <v>1010</v>
      </c>
      <c r="G292" s="234"/>
      <c r="H292" s="238">
        <v>115</v>
      </c>
      <c r="I292" s="239"/>
      <c r="J292" s="234"/>
      <c r="K292" s="234"/>
      <c r="L292" s="240"/>
      <c r="M292" s="241"/>
      <c r="N292" s="242"/>
      <c r="O292" s="242"/>
      <c r="P292" s="242"/>
      <c r="Q292" s="242"/>
      <c r="R292" s="242"/>
      <c r="S292" s="242"/>
      <c r="T292" s="243"/>
      <c r="AT292" s="244" t="s">
        <v>173</v>
      </c>
      <c r="AU292" s="244" t="s">
        <v>83</v>
      </c>
      <c r="AV292" s="11" t="s">
        <v>83</v>
      </c>
      <c r="AW292" s="11" t="s">
        <v>37</v>
      </c>
      <c r="AX292" s="11" t="s">
        <v>24</v>
      </c>
      <c r="AY292" s="244" t="s">
        <v>163</v>
      </c>
    </row>
    <row r="293" s="1" customFormat="1" ht="16.5" customHeight="1">
      <c r="B293" s="46"/>
      <c r="C293" s="272" t="s">
        <v>555</v>
      </c>
      <c r="D293" s="272" t="s">
        <v>344</v>
      </c>
      <c r="E293" s="273" t="s">
        <v>465</v>
      </c>
      <c r="F293" s="274" t="s">
        <v>461</v>
      </c>
      <c r="G293" s="275" t="s">
        <v>440</v>
      </c>
      <c r="H293" s="276">
        <v>5</v>
      </c>
      <c r="I293" s="277"/>
      <c r="J293" s="278">
        <f>ROUND(I293*H293,2)</f>
        <v>0</v>
      </c>
      <c r="K293" s="274" t="s">
        <v>22</v>
      </c>
      <c r="L293" s="279"/>
      <c r="M293" s="280" t="s">
        <v>22</v>
      </c>
      <c r="N293" s="281" t="s">
        <v>45</v>
      </c>
      <c r="O293" s="47"/>
      <c r="P293" s="230">
        <f>O293*H293</f>
        <v>0</v>
      </c>
      <c r="Q293" s="230">
        <v>0.0050000000000000001</v>
      </c>
      <c r="R293" s="230">
        <f>Q293*H293</f>
        <v>0.025000000000000001</v>
      </c>
      <c r="S293" s="230">
        <v>0</v>
      </c>
      <c r="T293" s="231">
        <f>S293*H293</f>
        <v>0</v>
      </c>
      <c r="AR293" s="24" t="s">
        <v>204</v>
      </c>
      <c r="AT293" s="24" t="s">
        <v>344</v>
      </c>
      <c r="AU293" s="24" t="s">
        <v>83</v>
      </c>
      <c r="AY293" s="24" t="s">
        <v>163</v>
      </c>
      <c r="BE293" s="232">
        <f>IF(N293="základní",J293,0)</f>
        <v>0</v>
      </c>
      <c r="BF293" s="232">
        <f>IF(N293="snížená",J293,0)</f>
        <v>0</v>
      </c>
      <c r="BG293" s="232">
        <f>IF(N293="zákl. přenesená",J293,0)</f>
        <v>0</v>
      </c>
      <c r="BH293" s="232">
        <f>IF(N293="sníž. přenesená",J293,0)</f>
        <v>0</v>
      </c>
      <c r="BI293" s="232">
        <f>IF(N293="nulová",J293,0)</f>
        <v>0</v>
      </c>
      <c r="BJ293" s="24" t="s">
        <v>24</v>
      </c>
      <c r="BK293" s="232">
        <f>ROUND(I293*H293,2)</f>
        <v>0</v>
      </c>
      <c r="BL293" s="24" t="s">
        <v>183</v>
      </c>
      <c r="BM293" s="24" t="s">
        <v>1011</v>
      </c>
    </row>
    <row r="294" s="11" customFormat="1">
      <c r="B294" s="233"/>
      <c r="C294" s="234"/>
      <c r="D294" s="235" t="s">
        <v>173</v>
      </c>
      <c r="E294" s="236" t="s">
        <v>22</v>
      </c>
      <c r="F294" s="237" t="s">
        <v>1012</v>
      </c>
      <c r="G294" s="234"/>
      <c r="H294" s="238">
        <v>5</v>
      </c>
      <c r="I294" s="239"/>
      <c r="J294" s="234"/>
      <c r="K294" s="234"/>
      <c r="L294" s="240"/>
      <c r="M294" s="241"/>
      <c r="N294" s="242"/>
      <c r="O294" s="242"/>
      <c r="P294" s="242"/>
      <c r="Q294" s="242"/>
      <c r="R294" s="242"/>
      <c r="S294" s="242"/>
      <c r="T294" s="243"/>
      <c r="AT294" s="244" t="s">
        <v>173</v>
      </c>
      <c r="AU294" s="244" t="s">
        <v>83</v>
      </c>
      <c r="AV294" s="11" t="s">
        <v>83</v>
      </c>
      <c r="AW294" s="11" t="s">
        <v>37</v>
      </c>
      <c r="AX294" s="11" t="s">
        <v>24</v>
      </c>
      <c r="AY294" s="244" t="s">
        <v>163</v>
      </c>
    </row>
    <row r="295" s="1" customFormat="1" ht="25.5" customHeight="1">
      <c r="B295" s="46"/>
      <c r="C295" s="221" t="s">
        <v>559</v>
      </c>
      <c r="D295" s="221" t="s">
        <v>166</v>
      </c>
      <c r="E295" s="222" t="s">
        <v>469</v>
      </c>
      <c r="F295" s="223" t="s">
        <v>470</v>
      </c>
      <c r="G295" s="224" t="s">
        <v>440</v>
      </c>
      <c r="H295" s="225">
        <v>5</v>
      </c>
      <c r="I295" s="226"/>
      <c r="J295" s="227">
        <f>ROUND(I295*H295,2)</f>
        <v>0</v>
      </c>
      <c r="K295" s="223" t="s">
        <v>232</v>
      </c>
      <c r="L295" s="72"/>
      <c r="M295" s="228" t="s">
        <v>22</v>
      </c>
      <c r="N295" s="229" t="s">
        <v>45</v>
      </c>
      <c r="O295" s="47"/>
      <c r="P295" s="230">
        <f>O295*H295</f>
        <v>0</v>
      </c>
      <c r="Q295" s="230">
        <v>0.0010499999999999999</v>
      </c>
      <c r="R295" s="230">
        <f>Q295*H295</f>
        <v>0.0052499999999999995</v>
      </c>
      <c r="S295" s="230">
        <v>0</v>
      </c>
      <c r="T295" s="231">
        <f>S295*H295</f>
        <v>0</v>
      </c>
      <c r="AR295" s="24" t="s">
        <v>183</v>
      </c>
      <c r="AT295" s="24" t="s">
        <v>166</v>
      </c>
      <c r="AU295" s="24" t="s">
        <v>83</v>
      </c>
      <c r="AY295" s="24" t="s">
        <v>163</v>
      </c>
      <c r="BE295" s="232">
        <f>IF(N295="základní",J295,0)</f>
        <v>0</v>
      </c>
      <c r="BF295" s="232">
        <f>IF(N295="snížená",J295,0)</f>
        <v>0</v>
      </c>
      <c r="BG295" s="232">
        <f>IF(N295="zákl. přenesená",J295,0)</f>
        <v>0</v>
      </c>
      <c r="BH295" s="232">
        <f>IF(N295="sníž. přenesená",J295,0)</f>
        <v>0</v>
      </c>
      <c r="BI295" s="232">
        <f>IF(N295="nulová",J295,0)</f>
        <v>0</v>
      </c>
      <c r="BJ295" s="24" t="s">
        <v>24</v>
      </c>
      <c r="BK295" s="232">
        <f>ROUND(I295*H295,2)</f>
        <v>0</v>
      </c>
      <c r="BL295" s="24" t="s">
        <v>183</v>
      </c>
      <c r="BM295" s="24" t="s">
        <v>1013</v>
      </c>
    </row>
    <row r="296" s="1" customFormat="1">
      <c r="B296" s="46"/>
      <c r="C296" s="74"/>
      <c r="D296" s="235" t="s">
        <v>234</v>
      </c>
      <c r="E296" s="74"/>
      <c r="F296" s="259" t="s">
        <v>456</v>
      </c>
      <c r="G296" s="74"/>
      <c r="H296" s="74"/>
      <c r="I296" s="191"/>
      <c r="J296" s="74"/>
      <c r="K296" s="74"/>
      <c r="L296" s="72"/>
      <c r="M296" s="260"/>
      <c r="N296" s="47"/>
      <c r="O296" s="47"/>
      <c r="P296" s="47"/>
      <c r="Q296" s="47"/>
      <c r="R296" s="47"/>
      <c r="S296" s="47"/>
      <c r="T296" s="95"/>
      <c r="AT296" s="24" t="s">
        <v>234</v>
      </c>
      <c r="AU296" s="24" t="s">
        <v>83</v>
      </c>
    </row>
    <row r="297" s="1" customFormat="1" ht="16.5" customHeight="1">
      <c r="B297" s="46"/>
      <c r="C297" s="272" t="s">
        <v>565</v>
      </c>
      <c r="D297" s="272" t="s">
        <v>344</v>
      </c>
      <c r="E297" s="273" t="s">
        <v>474</v>
      </c>
      <c r="F297" s="274" t="s">
        <v>475</v>
      </c>
      <c r="G297" s="275" t="s">
        <v>440</v>
      </c>
      <c r="H297" s="276">
        <v>5</v>
      </c>
      <c r="I297" s="277"/>
      <c r="J297" s="278">
        <f>ROUND(I297*H297,2)</f>
        <v>0</v>
      </c>
      <c r="K297" s="274" t="s">
        <v>22</v>
      </c>
      <c r="L297" s="279"/>
      <c r="M297" s="280" t="s">
        <v>22</v>
      </c>
      <c r="N297" s="281" t="s">
        <v>45</v>
      </c>
      <c r="O297" s="47"/>
      <c r="P297" s="230">
        <f>O297*H297</f>
        <v>0</v>
      </c>
      <c r="Q297" s="230">
        <v>0.015699999999999999</v>
      </c>
      <c r="R297" s="230">
        <f>Q297*H297</f>
        <v>0.078499999999999986</v>
      </c>
      <c r="S297" s="230">
        <v>0</v>
      </c>
      <c r="T297" s="231">
        <f>S297*H297</f>
        <v>0</v>
      </c>
      <c r="AR297" s="24" t="s">
        <v>204</v>
      </c>
      <c r="AT297" s="24" t="s">
        <v>344</v>
      </c>
      <c r="AU297" s="24" t="s">
        <v>83</v>
      </c>
      <c r="AY297" s="24" t="s">
        <v>163</v>
      </c>
      <c r="BE297" s="232">
        <f>IF(N297="základní",J297,0)</f>
        <v>0</v>
      </c>
      <c r="BF297" s="232">
        <f>IF(N297="snížená",J297,0)</f>
        <v>0</v>
      </c>
      <c r="BG297" s="232">
        <f>IF(N297="zákl. přenesená",J297,0)</f>
        <v>0</v>
      </c>
      <c r="BH297" s="232">
        <f>IF(N297="sníž. přenesená",J297,0)</f>
        <v>0</v>
      </c>
      <c r="BI297" s="232">
        <f>IF(N297="nulová",J297,0)</f>
        <v>0</v>
      </c>
      <c r="BJ297" s="24" t="s">
        <v>24</v>
      </c>
      <c r="BK297" s="232">
        <f>ROUND(I297*H297,2)</f>
        <v>0</v>
      </c>
      <c r="BL297" s="24" t="s">
        <v>183</v>
      </c>
      <c r="BM297" s="24" t="s">
        <v>1014</v>
      </c>
    </row>
    <row r="298" s="11" customFormat="1">
      <c r="B298" s="233"/>
      <c r="C298" s="234"/>
      <c r="D298" s="235" t="s">
        <v>173</v>
      </c>
      <c r="E298" s="236" t="s">
        <v>22</v>
      </c>
      <c r="F298" s="237" t="s">
        <v>1015</v>
      </c>
      <c r="G298" s="234"/>
      <c r="H298" s="238">
        <v>5</v>
      </c>
      <c r="I298" s="239"/>
      <c r="J298" s="234"/>
      <c r="K298" s="234"/>
      <c r="L298" s="240"/>
      <c r="M298" s="241"/>
      <c r="N298" s="242"/>
      <c r="O298" s="242"/>
      <c r="P298" s="242"/>
      <c r="Q298" s="242"/>
      <c r="R298" s="242"/>
      <c r="S298" s="242"/>
      <c r="T298" s="243"/>
      <c r="AT298" s="244" t="s">
        <v>173</v>
      </c>
      <c r="AU298" s="244" t="s">
        <v>83</v>
      </c>
      <c r="AV298" s="11" t="s">
        <v>83</v>
      </c>
      <c r="AW298" s="11" t="s">
        <v>37</v>
      </c>
      <c r="AX298" s="11" t="s">
        <v>24</v>
      </c>
      <c r="AY298" s="244" t="s">
        <v>163</v>
      </c>
    </row>
    <row r="299" s="1" customFormat="1" ht="16.5" customHeight="1">
      <c r="B299" s="46"/>
      <c r="C299" s="221" t="s">
        <v>570</v>
      </c>
      <c r="D299" s="221" t="s">
        <v>166</v>
      </c>
      <c r="E299" s="222" t="s">
        <v>1016</v>
      </c>
      <c r="F299" s="223" t="s">
        <v>1017</v>
      </c>
      <c r="G299" s="224" t="s">
        <v>440</v>
      </c>
      <c r="H299" s="225">
        <v>7</v>
      </c>
      <c r="I299" s="226"/>
      <c r="J299" s="227">
        <f>ROUND(I299*H299,2)</f>
        <v>0</v>
      </c>
      <c r="K299" s="223" t="s">
        <v>232</v>
      </c>
      <c r="L299" s="72"/>
      <c r="M299" s="228" t="s">
        <v>22</v>
      </c>
      <c r="N299" s="229" t="s">
        <v>45</v>
      </c>
      <c r="O299" s="47"/>
      <c r="P299" s="230">
        <f>O299*H299</f>
        <v>0</v>
      </c>
      <c r="Q299" s="230">
        <v>2.5018799999999999</v>
      </c>
      <c r="R299" s="230">
        <f>Q299*H299</f>
        <v>17.513159999999999</v>
      </c>
      <c r="S299" s="230">
        <v>0</v>
      </c>
      <c r="T299" s="231">
        <f>S299*H299</f>
        <v>0</v>
      </c>
      <c r="AR299" s="24" t="s">
        <v>183</v>
      </c>
      <c r="AT299" s="24" t="s">
        <v>166</v>
      </c>
      <c r="AU299" s="24" t="s">
        <v>83</v>
      </c>
      <c r="AY299" s="24" t="s">
        <v>163</v>
      </c>
      <c r="BE299" s="232">
        <f>IF(N299="základní",J299,0)</f>
        <v>0</v>
      </c>
      <c r="BF299" s="232">
        <f>IF(N299="snížená",J299,0)</f>
        <v>0</v>
      </c>
      <c r="BG299" s="232">
        <f>IF(N299="zákl. přenesená",J299,0)</f>
        <v>0</v>
      </c>
      <c r="BH299" s="232">
        <f>IF(N299="sníž. přenesená",J299,0)</f>
        <v>0</v>
      </c>
      <c r="BI299" s="232">
        <f>IF(N299="nulová",J299,0)</f>
        <v>0</v>
      </c>
      <c r="BJ299" s="24" t="s">
        <v>24</v>
      </c>
      <c r="BK299" s="232">
        <f>ROUND(I299*H299,2)</f>
        <v>0</v>
      </c>
      <c r="BL299" s="24" t="s">
        <v>183</v>
      </c>
      <c r="BM299" s="24" t="s">
        <v>1018</v>
      </c>
    </row>
    <row r="300" s="1" customFormat="1">
      <c r="B300" s="46"/>
      <c r="C300" s="74"/>
      <c r="D300" s="235" t="s">
        <v>234</v>
      </c>
      <c r="E300" s="74"/>
      <c r="F300" s="259" t="s">
        <v>1019</v>
      </c>
      <c r="G300" s="74"/>
      <c r="H300" s="74"/>
      <c r="I300" s="191"/>
      <c r="J300" s="74"/>
      <c r="K300" s="74"/>
      <c r="L300" s="72"/>
      <c r="M300" s="260"/>
      <c r="N300" s="47"/>
      <c r="O300" s="47"/>
      <c r="P300" s="47"/>
      <c r="Q300" s="47"/>
      <c r="R300" s="47"/>
      <c r="S300" s="47"/>
      <c r="T300" s="95"/>
      <c r="AT300" s="24" t="s">
        <v>234</v>
      </c>
      <c r="AU300" s="24" t="s">
        <v>83</v>
      </c>
    </row>
    <row r="301" s="1" customFormat="1" ht="16.5" customHeight="1">
      <c r="B301" s="46"/>
      <c r="C301" s="272" t="s">
        <v>578</v>
      </c>
      <c r="D301" s="272" t="s">
        <v>344</v>
      </c>
      <c r="E301" s="273" t="s">
        <v>1020</v>
      </c>
      <c r="F301" s="274" t="s">
        <v>461</v>
      </c>
      <c r="G301" s="275" t="s">
        <v>440</v>
      </c>
      <c r="H301" s="276">
        <v>7</v>
      </c>
      <c r="I301" s="277"/>
      <c r="J301" s="278">
        <f>ROUND(I301*H301,2)</f>
        <v>0</v>
      </c>
      <c r="K301" s="274" t="s">
        <v>22</v>
      </c>
      <c r="L301" s="279"/>
      <c r="M301" s="280" t="s">
        <v>22</v>
      </c>
      <c r="N301" s="281" t="s">
        <v>45</v>
      </c>
      <c r="O301" s="47"/>
      <c r="P301" s="230">
        <f>O301*H301</f>
        <v>0</v>
      </c>
      <c r="Q301" s="230">
        <v>0.0050000000000000001</v>
      </c>
      <c r="R301" s="230">
        <f>Q301*H301</f>
        <v>0.035000000000000003</v>
      </c>
      <c r="S301" s="230">
        <v>0</v>
      </c>
      <c r="T301" s="231">
        <f>S301*H301</f>
        <v>0</v>
      </c>
      <c r="AR301" s="24" t="s">
        <v>204</v>
      </c>
      <c r="AT301" s="24" t="s">
        <v>344</v>
      </c>
      <c r="AU301" s="24" t="s">
        <v>83</v>
      </c>
      <c r="AY301" s="24" t="s">
        <v>163</v>
      </c>
      <c r="BE301" s="232">
        <f>IF(N301="základní",J301,0)</f>
        <v>0</v>
      </c>
      <c r="BF301" s="232">
        <f>IF(N301="snížená",J301,0)</f>
        <v>0</v>
      </c>
      <c r="BG301" s="232">
        <f>IF(N301="zákl. přenesená",J301,0)</f>
        <v>0</v>
      </c>
      <c r="BH301" s="232">
        <f>IF(N301="sníž. přenesená",J301,0)</f>
        <v>0</v>
      </c>
      <c r="BI301" s="232">
        <f>IF(N301="nulová",J301,0)</f>
        <v>0</v>
      </c>
      <c r="BJ301" s="24" t="s">
        <v>24</v>
      </c>
      <c r="BK301" s="232">
        <f>ROUND(I301*H301,2)</f>
        <v>0</v>
      </c>
      <c r="BL301" s="24" t="s">
        <v>183</v>
      </c>
      <c r="BM301" s="24" t="s">
        <v>1021</v>
      </c>
    </row>
    <row r="302" s="11" customFormat="1">
      <c r="B302" s="233"/>
      <c r="C302" s="234"/>
      <c r="D302" s="235" t="s">
        <v>173</v>
      </c>
      <c r="E302" s="236" t="s">
        <v>22</v>
      </c>
      <c r="F302" s="237" t="s">
        <v>1022</v>
      </c>
      <c r="G302" s="234"/>
      <c r="H302" s="238">
        <v>7</v>
      </c>
      <c r="I302" s="239"/>
      <c r="J302" s="234"/>
      <c r="K302" s="234"/>
      <c r="L302" s="240"/>
      <c r="M302" s="241"/>
      <c r="N302" s="242"/>
      <c r="O302" s="242"/>
      <c r="P302" s="242"/>
      <c r="Q302" s="242"/>
      <c r="R302" s="242"/>
      <c r="S302" s="242"/>
      <c r="T302" s="243"/>
      <c r="AT302" s="244" t="s">
        <v>173</v>
      </c>
      <c r="AU302" s="244" t="s">
        <v>83</v>
      </c>
      <c r="AV302" s="11" t="s">
        <v>83</v>
      </c>
      <c r="AW302" s="11" t="s">
        <v>37</v>
      </c>
      <c r="AX302" s="11" t="s">
        <v>24</v>
      </c>
      <c r="AY302" s="244" t="s">
        <v>163</v>
      </c>
    </row>
    <row r="303" s="1" customFormat="1" ht="16.5" customHeight="1">
      <c r="B303" s="46"/>
      <c r="C303" s="221" t="s">
        <v>584</v>
      </c>
      <c r="D303" s="221" t="s">
        <v>166</v>
      </c>
      <c r="E303" s="222" t="s">
        <v>478</v>
      </c>
      <c r="F303" s="223" t="s">
        <v>479</v>
      </c>
      <c r="G303" s="224" t="s">
        <v>440</v>
      </c>
      <c r="H303" s="225">
        <v>119</v>
      </c>
      <c r="I303" s="226"/>
      <c r="J303" s="227">
        <f>ROUND(I303*H303,2)</f>
        <v>0</v>
      </c>
      <c r="K303" s="223" t="s">
        <v>232</v>
      </c>
      <c r="L303" s="72"/>
      <c r="M303" s="228" t="s">
        <v>22</v>
      </c>
      <c r="N303" s="229" t="s">
        <v>45</v>
      </c>
      <c r="O303" s="47"/>
      <c r="P303" s="230">
        <f>O303*H303</f>
        <v>0</v>
      </c>
      <c r="Q303" s="230">
        <v>0.10940999999999999</v>
      </c>
      <c r="R303" s="230">
        <f>Q303*H303</f>
        <v>13.019789999999999</v>
      </c>
      <c r="S303" s="230">
        <v>0</v>
      </c>
      <c r="T303" s="231">
        <f>S303*H303</f>
        <v>0</v>
      </c>
      <c r="AR303" s="24" t="s">
        <v>183</v>
      </c>
      <c r="AT303" s="24" t="s">
        <v>166</v>
      </c>
      <c r="AU303" s="24" t="s">
        <v>83</v>
      </c>
      <c r="AY303" s="24" t="s">
        <v>163</v>
      </c>
      <c r="BE303" s="232">
        <f>IF(N303="základní",J303,0)</f>
        <v>0</v>
      </c>
      <c r="BF303" s="232">
        <f>IF(N303="snížená",J303,0)</f>
        <v>0</v>
      </c>
      <c r="BG303" s="232">
        <f>IF(N303="zákl. přenesená",J303,0)</f>
        <v>0</v>
      </c>
      <c r="BH303" s="232">
        <f>IF(N303="sníž. přenesená",J303,0)</f>
        <v>0</v>
      </c>
      <c r="BI303" s="232">
        <f>IF(N303="nulová",J303,0)</f>
        <v>0</v>
      </c>
      <c r="BJ303" s="24" t="s">
        <v>24</v>
      </c>
      <c r="BK303" s="232">
        <f>ROUND(I303*H303,2)</f>
        <v>0</v>
      </c>
      <c r="BL303" s="24" t="s">
        <v>183</v>
      </c>
      <c r="BM303" s="24" t="s">
        <v>1023</v>
      </c>
    </row>
    <row r="304" s="1" customFormat="1">
      <c r="B304" s="46"/>
      <c r="C304" s="74"/>
      <c r="D304" s="235" t="s">
        <v>234</v>
      </c>
      <c r="E304" s="74"/>
      <c r="F304" s="259" t="s">
        <v>481</v>
      </c>
      <c r="G304" s="74"/>
      <c r="H304" s="74"/>
      <c r="I304" s="191"/>
      <c r="J304" s="74"/>
      <c r="K304" s="74"/>
      <c r="L304" s="72"/>
      <c r="M304" s="260"/>
      <c r="N304" s="47"/>
      <c r="O304" s="47"/>
      <c r="P304" s="47"/>
      <c r="Q304" s="47"/>
      <c r="R304" s="47"/>
      <c r="S304" s="47"/>
      <c r="T304" s="95"/>
      <c r="AT304" s="24" t="s">
        <v>234</v>
      </c>
      <c r="AU304" s="24" t="s">
        <v>83</v>
      </c>
    </row>
    <row r="305" s="11" customFormat="1">
      <c r="B305" s="233"/>
      <c r="C305" s="234"/>
      <c r="D305" s="235" t="s">
        <v>173</v>
      </c>
      <c r="E305" s="236" t="s">
        <v>22</v>
      </c>
      <c r="F305" s="237" t="s">
        <v>1024</v>
      </c>
      <c r="G305" s="234"/>
      <c r="H305" s="238">
        <v>105</v>
      </c>
      <c r="I305" s="239"/>
      <c r="J305" s="234"/>
      <c r="K305" s="234"/>
      <c r="L305" s="240"/>
      <c r="M305" s="241"/>
      <c r="N305" s="242"/>
      <c r="O305" s="242"/>
      <c r="P305" s="242"/>
      <c r="Q305" s="242"/>
      <c r="R305" s="242"/>
      <c r="S305" s="242"/>
      <c r="T305" s="243"/>
      <c r="AT305" s="244" t="s">
        <v>173</v>
      </c>
      <c r="AU305" s="244" t="s">
        <v>83</v>
      </c>
      <c r="AV305" s="11" t="s">
        <v>83</v>
      </c>
      <c r="AW305" s="11" t="s">
        <v>37</v>
      </c>
      <c r="AX305" s="11" t="s">
        <v>74</v>
      </c>
      <c r="AY305" s="244" t="s">
        <v>163</v>
      </c>
    </row>
    <row r="306" s="11" customFormat="1">
      <c r="B306" s="233"/>
      <c r="C306" s="234"/>
      <c r="D306" s="235" t="s">
        <v>173</v>
      </c>
      <c r="E306" s="236" t="s">
        <v>22</v>
      </c>
      <c r="F306" s="237" t="s">
        <v>1025</v>
      </c>
      <c r="G306" s="234"/>
      <c r="H306" s="238">
        <v>14</v>
      </c>
      <c r="I306" s="239"/>
      <c r="J306" s="234"/>
      <c r="K306" s="234"/>
      <c r="L306" s="240"/>
      <c r="M306" s="241"/>
      <c r="N306" s="242"/>
      <c r="O306" s="242"/>
      <c r="P306" s="242"/>
      <c r="Q306" s="242"/>
      <c r="R306" s="242"/>
      <c r="S306" s="242"/>
      <c r="T306" s="243"/>
      <c r="AT306" s="244" t="s">
        <v>173</v>
      </c>
      <c r="AU306" s="244" t="s">
        <v>83</v>
      </c>
      <c r="AV306" s="11" t="s">
        <v>83</v>
      </c>
      <c r="AW306" s="11" t="s">
        <v>37</v>
      </c>
      <c r="AX306" s="11" t="s">
        <v>74</v>
      </c>
      <c r="AY306" s="244" t="s">
        <v>163</v>
      </c>
    </row>
    <row r="307" s="13" customFormat="1">
      <c r="B307" s="261"/>
      <c r="C307" s="262"/>
      <c r="D307" s="235" t="s">
        <v>173</v>
      </c>
      <c r="E307" s="263" t="s">
        <v>22</v>
      </c>
      <c r="F307" s="264" t="s">
        <v>266</v>
      </c>
      <c r="G307" s="262"/>
      <c r="H307" s="265">
        <v>119</v>
      </c>
      <c r="I307" s="266"/>
      <c r="J307" s="262"/>
      <c r="K307" s="262"/>
      <c r="L307" s="267"/>
      <c r="M307" s="268"/>
      <c r="N307" s="269"/>
      <c r="O307" s="269"/>
      <c r="P307" s="269"/>
      <c r="Q307" s="269"/>
      <c r="R307" s="269"/>
      <c r="S307" s="269"/>
      <c r="T307" s="270"/>
      <c r="AT307" s="271" t="s">
        <v>173</v>
      </c>
      <c r="AU307" s="271" t="s">
        <v>83</v>
      </c>
      <c r="AV307" s="13" t="s">
        <v>183</v>
      </c>
      <c r="AW307" s="13" t="s">
        <v>37</v>
      </c>
      <c r="AX307" s="13" t="s">
        <v>24</v>
      </c>
      <c r="AY307" s="271" t="s">
        <v>163</v>
      </c>
    </row>
    <row r="308" s="1" customFormat="1" ht="16.5" customHeight="1">
      <c r="B308" s="46"/>
      <c r="C308" s="272" t="s">
        <v>591</v>
      </c>
      <c r="D308" s="272" t="s">
        <v>344</v>
      </c>
      <c r="E308" s="273" t="s">
        <v>484</v>
      </c>
      <c r="F308" s="274" t="s">
        <v>485</v>
      </c>
      <c r="G308" s="275" t="s">
        <v>440</v>
      </c>
      <c r="H308" s="276">
        <v>119</v>
      </c>
      <c r="I308" s="277"/>
      <c r="J308" s="278">
        <f>ROUND(I308*H308,2)</f>
        <v>0</v>
      </c>
      <c r="K308" s="274" t="s">
        <v>232</v>
      </c>
      <c r="L308" s="279"/>
      <c r="M308" s="280" t="s">
        <v>22</v>
      </c>
      <c r="N308" s="281" t="s">
        <v>45</v>
      </c>
      <c r="O308" s="47"/>
      <c r="P308" s="230">
        <f>O308*H308</f>
        <v>0</v>
      </c>
      <c r="Q308" s="230">
        <v>0.0061000000000000004</v>
      </c>
      <c r="R308" s="230">
        <f>Q308*H308</f>
        <v>0.7259000000000001</v>
      </c>
      <c r="S308" s="230">
        <v>0</v>
      </c>
      <c r="T308" s="231">
        <f>S308*H308</f>
        <v>0</v>
      </c>
      <c r="AR308" s="24" t="s">
        <v>204</v>
      </c>
      <c r="AT308" s="24" t="s">
        <v>344</v>
      </c>
      <c r="AU308" s="24" t="s">
        <v>83</v>
      </c>
      <c r="AY308" s="24" t="s">
        <v>163</v>
      </c>
      <c r="BE308" s="232">
        <f>IF(N308="základní",J308,0)</f>
        <v>0</v>
      </c>
      <c r="BF308" s="232">
        <f>IF(N308="snížená",J308,0)</f>
        <v>0</v>
      </c>
      <c r="BG308" s="232">
        <f>IF(N308="zákl. přenesená",J308,0)</f>
        <v>0</v>
      </c>
      <c r="BH308" s="232">
        <f>IF(N308="sníž. přenesená",J308,0)</f>
        <v>0</v>
      </c>
      <c r="BI308" s="232">
        <f>IF(N308="nulová",J308,0)</f>
        <v>0</v>
      </c>
      <c r="BJ308" s="24" t="s">
        <v>24</v>
      </c>
      <c r="BK308" s="232">
        <f>ROUND(I308*H308,2)</f>
        <v>0</v>
      </c>
      <c r="BL308" s="24" t="s">
        <v>183</v>
      </c>
      <c r="BM308" s="24" t="s">
        <v>1026</v>
      </c>
    </row>
    <row r="309" s="1" customFormat="1" ht="25.5" customHeight="1">
      <c r="B309" s="46"/>
      <c r="C309" s="221" t="s">
        <v>596</v>
      </c>
      <c r="D309" s="221" t="s">
        <v>166</v>
      </c>
      <c r="E309" s="222" t="s">
        <v>488</v>
      </c>
      <c r="F309" s="223" t="s">
        <v>489</v>
      </c>
      <c r="G309" s="224" t="s">
        <v>261</v>
      </c>
      <c r="H309" s="225">
        <v>819</v>
      </c>
      <c r="I309" s="226"/>
      <c r="J309" s="227">
        <f>ROUND(I309*H309,2)</f>
        <v>0</v>
      </c>
      <c r="K309" s="223" t="s">
        <v>232</v>
      </c>
      <c r="L309" s="72"/>
      <c r="M309" s="228" t="s">
        <v>22</v>
      </c>
      <c r="N309" s="229" t="s">
        <v>45</v>
      </c>
      <c r="O309" s="47"/>
      <c r="P309" s="230">
        <f>O309*H309</f>
        <v>0</v>
      </c>
      <c r="Q309" s="230">
        <v>8.0000000000000007E-05</v>
      </c>
      <c r="R309" s="230">
        <f>Q309*H309</f>
        <v>0.065520000000000009</v>
      </c>
      <c r="S309" s="230">
        <v>0</v>
      </c>
      <c r="T309" s="231">
        <f>S309*H309</f>
        <v>0</v>
      </c>
      <c r="AR309" s="24" t="s">
        <v>183</v>
      </c>
      <c r="AT309" s="24" t="s">
        <v>166</v>
      </c>
      <c r="AU309" s="24" t="s">
        <v>83</v>
      </c>
      <c r="AY309" s="24" t="s">
        <v>163</v>
      </c>
      <c r="BE309" s="232">
        <f>IF(N309="základní",J309,0)</f>
        <v>0</v>
      </c>
      <c r="BF309" s="232">
        <f>IF(N309="snížená",J309,0)</f>
        <v>0</v>
      </c>
      <c r="BG309" s="232">
        <f>IF(N309="zákl. přenesená",J309,0)</f>
        <v>0</v>
      </c>
      <c r="BH309" s="232">
        <f>IF(N309="sníž. přenesená",J309,0)</f>
        <v>0</v>
      </c>
      <c r="BI309" s="232">
        <f>IF(N309="nulová",J309,0)</f>
        <v>0</v>
      </c>
      <c r="BJ309" s="24" t="s">
        <v>24</v>
      </c>
      <c r="BK309" s="232">
        <f>ROUND(I309*H309,2)</f>
        <v>0</v>
      </c>
      <c r="BL309" s="24" t="s">
        <v>183</v>
      </c>
      <c r="BM309" s="24" t="s">
        <v>1027</v>
      </c>
    </row>
    <row r="310" s="1" customFormat="1">
      <c r="B310" s="46"/>
      <c r="C310" s="74"/>
      <c r="D310" s="235" t="s">
        <v>234</v>
      </c>
      <c r="E310" s="74"/>
      <c r="F310" s="259" t="s">
        <v>491</v>
      </c>
      <c r="G310" s="74"/>
      <c r="H310" s="74"/>
      <c r="I310" s="191"/>
      <c r="J310" s="74"/>
      <c r="K310" s="74"/>
      <c r="L310" s="72"/>
      <c r="M310" s="260"/>
      <c r="N310" s="47"/>
      <c r="O310" s="47"/>
      <c r="P310" s="47"/>
      <c r="Q310" s="47"/>
      <c r="R310" s="47"/>
      <c r="S310" s="47"/>
      <c r="T310" s="95"/>
      <c r="AT310" s="24" t="s">
        <v>234</v>
      </c>
      <c r="AU310" s="24" t="s">
        <v>83</v>
      </c>
    </row>
    <row r="311" s="11" customFormat="1">
      <c r="B311" s="233"/>
      <c r="C311" s="234"/>
      <c r="D311" s="235" t="s">
        <v>173</v>
      </c>
      <c r="E311" s="236" t="s">
        <v>22</v>
      </c>
      <c r="F311" s="237" t="s">
        <v>1028</v>
      </c>
      <c r="G311" s="234"/>
      <c r="H311" s="238">
        <v>819</v>
      </c>
      <c r="I311" s="239"/>
      <c r="J311" s="234"/>
      <c r="K311" s="234"/>
      <c r="L311" s="240"/>
      <c r="M311" s="241"/>
      <c r="N311" s="242"/>
      <c r="O311" s="242"/>
      <c r="P311" s="242"/>
      <c r="Q311" s="242"/>
      <c r="R311" s="242"/>
      <c r="S311" s="242"/>
      <c r="T311" s="243"/>
      <c r="AT311" s="244" t="s">
        <v>173</v>
      </c>
      <c r="AU311" s="244" t="s">
        <v>83</v>
      </c>
      <c r="AV311" s="11" t="s">
        <v>83</v>
      </c>
      <c r="AW311" s="11" t="s">
        <v>37</v>
      </c>
      <c r="AX311" s="11" t="s">
        <v>24</v>
      </c>
      <c r="AY311" s="244" t="s">
        <v>163</v>
      </c>
    </row>
    <row r="312" s="1" customFormat="1" ht="25.5" customHeight="1">
      <c r="B312" s="46"/>
      <c r="C312" s="221" t="s">
        <v>601</v>
      </c>
      <c r="D312" s="221" t="s">
        <v>166</v>
      </c>
      <c r="E312" s="222" t="s">
        <v>494</v>
      </c>
      <c r="F312" s="223" t="s">
        <v>495</v>
      </c>
      <c r="G312" s="224" t="s">
        <v>261</v>
      </c>
      <c r="H312" s="225">
        <v>2558</v>
      </c>
      <c r="I312" s="226"/>
      <c r="J312" s="227">
        <f>ROUND(I312*H312,2)</f>
        <v>0</v>
      </c>
      <c r="K312" s="223" t="s">
        <v>232</v>
      </c>
      <c r="L312" s="72"/>
      <c r="M312" s="228" t="s">
        <v>22</v>
      </c>
      <c r="N312" s="229" t="s">
        <v>45</v>
      </c>
      <c r="O312" s="47"/>
      <c r="P312" s="230">
        <f>O312*H312</f>
        <v>0</v>
      </c>
      <c r="Q312" s="230">
        <v>3.0000000000000001E-05</v>
      </c>
      <c r="R312" s="230">
        <f>Q312*H312</f>
        <v>0.076740000000000003</v>
      </c>
      <c r="S312" s="230">
        <v>0</v>
      </c>
      <c r="T312" s="231">
        <f>S312*H312</f>
        <v>0</v>
      </c>
      <c r="AR312" s="24" t="s">
        <v>183</v>
      </c>
      <c r="AT312" s="24" t="s">
        <v>166</v>
      </c>
      <c r="AU312" s="24" t="s">
        <v>83</v>
      </c>
      <c r="AY312" s="24" t="s">
        <v>163</v>
      </c>
      <c r="BE312" s="232">
        <f>IF(N312="základní",J312,0)</f>
        <v>0</v>
      </c>
      <c r="BF312" s="232">
        <f>IF(N312="snížená",J312,0)</f>
        <v>0</v>
      </c>
      <c r="BG312" s="232">
        <f>IF(N312="zákl. přenesená",J312,0)</f>
        <v>0</v>
      </c>
      <c r="BH312" s="232">
        <f>IF(N312="sníž. přenesená",J312,0)</f>
        <v>0</v>
      </c>
      <c r="BI312" s="232">
        <f>IF(N312="nulová",J312,0)</f>
        <v>0</v>
      </c>
      <c r="BJ312" s="24" t="s">
        <v>24</v>
      </c>
      <c r="BK312" s="232">
        <f>ROUND(I312*H312,2)</f>
        <v>0</v>
      </c>
      <c r="BL312" s="24" t="s">
        <v>183</v>
      </c>
      <c r="BM312" s="24" t="s">
        <v>1029</v>
      </c>
    </row>
    <row r="313" s="1" customFormat="1">
      <c r="B313" s="46"/>
      <c r="C313" s="74"/>
      <c r="D313" s="235" t="s">
        <v>234</v>
      </c>
      <c r="E313" s="74"/>
      <c r="F313" s="259" t="s">
        <v>491</v>
      </c>
      <c r="G313" s="74"/>
      <c r="H313" s="74"/>
      <c r="I313" s="191"/>
      <c r="J313" s="74"/>
      <c r="K313" s="74"/>
      <c r="L313" s="72"/>
      <c r="M313" s="260"/>
      <c r="N313" s="47"/>
      <c r="O313" s="47"/>
      <c r="P313" s="47"/>
      <c r="Q313" s="47"/>
      <c r="R313" s="47"/>
      <c r="S313" s="47"/>
      <c r="T313" s="95"/>
      <c r="AT313" s="24" t="s">
        <v>234</v>
      </c>
      <c r="AU313" s="24" t="s">
        <v>83</v>
      </c>
    </row>
    <row r="314" s="11" customFormat="1">
      <c r="B314" s="233"/>
      <c r="C314" s="234"/>
      <c r="D314" s="235" t="s">
        <v>173</v>
      </c>
      <c r="E314" s="236" t="s">
        <v>22</v>
      </c>
      <c r="F314" s="237" t="s">
        <v>1030</v>
      </c>
      <c r="G314" s="234"/>
      <c r="H314" s="238">
        <v>710</v>
      </c>
      <c r="I314" s="239"/>
      <c r="J314" s="234"/>
      <c r="K314" s="234"/>
      <c r="L314" s="240"/>
      <c r="M314" s="241"/>
      <c r="N314" s="242"/>
      <c r="O314" s="242"/>
      <c r="P314" s="242"/>
      <c r="Q314" s="242"/>
      <c r="R314" s="242"/>
      <c r="S314" s="242"/>
      <c r="T314" s="243"/>
      <c r="AT314" s="244" t="s">
        <v>173</v>
      </c>
      <c r="AU314" s="244" t="s">
        <v>83</v>
      </c>
      <c r="AV314" s="11" t="s">
        <v>83</v>
      </c>
      <c r="AW314" s="11" t="s">
        <v>37</v>
      </c>
      <c r="AX314" s="11" t="s">
        <v>74</v>
      </c>
      <c r="AY314" s="244" t="s">
        <v>163</v>
      </c>
    </row>
    <row r="315" s="11" customFormat="1">
      <c r="B315" s="233"/>
      <c r="C315" s="234"/>
      <c r="D315" s="235" t="s">
        <v>173</v>
      </c>
      <c r="E315" s="236" t="s">
        <v>22</v>
      </c>
      <c r="F315" s="237" t="s">
        <v>1031</v>
      </c>
      <c r="G315" s="234"/>
      <c r="H315" s="238">
        <v>1106</v>
      </c>
      <c r="I315" s="239"/>
      <c r="J315" s="234"/>
      <c r="K315" s="234"/>
      <c r="L315" s="240"/>
      <c r="M315" s="241"/>
      <c r="N315" s="242"/>
      <c r="O315" s="242"/>
      <c r="P315" s="242"/>
      <c r="Q315" s="242"/>
      <c r="R315" s="242"/>
      <c r="S315" s="242"/>
      <c r="T315" s="243"/>
      <c r="AT315" s="244" t="s">
        <v>173</v>
      </c>
      <c r="AU315" s="244" t="s">
        <v>83</v>
      </c>
      <c r="AV315" s="11" t="s">
        <v>83</v>
      </c>
      <c r="AW315" s="11" t="s">
        <v>37</v>
      </c>
      <c r="AX315" s="11" t="s">
        <v>74</v>
      </c>
      <c r="AY315" s="244" t="s">
        <v>163</v>
      </c>
    </row>
    <row r="316" s="11" customFormat="1">
      <c r="B316" s="233"/>
      <c r="C316" s="234"/>
      <c r="D316" s="235" t="s">
        <v>173</v>
      </c>
      <c r="E316" s="236" t="s">
        <v>22</v>
      </c>
      <c r="F316" s="237" t="s">
        <v>1032</v>
      </c>
      <c r="G316" s="234"/>
      <c r="H316" s="238">
        <v>742</v>
      </c>
      <c r="I316" s="239"/>
      <c r="J316" s="234"/>
      <c r="K316" s="234"/>
      <c r="L316" s="240"/>
      <c r="M316" s="241"/>
      <c r="N316" s="242"/>
      <c r="O316" s="242"/>
      <c r="P316" s="242"/>
      <c r="Q316" s="242"/>
      <c r="R316" s="242"/>
      <c r="S316" s="242"/>
      <c r="T316" s="243"/>
      <c r="AT316" s="244" t="s">
        <v>173</v>
      </c>
      <c r="AU316" s="244" t="s">
        <v>83</v>
      </c>
      <c r="AV316" s="11" t="s">
        <v>83</v>
      </c>
      <c r="AW316" s="11" t="s">
        <v>37</v>
      </c>
      <c r="AX316" s="11" t="s">
        <v>74</v>
      </c>
      <c r="AY316" s="244" t="s">
        <v>163</v>
      </c>
    </row>
    <row r="317" s="13" customFormat="1">
      <c r="B317" s="261"/>
      <c r="C317" s="262"/>
      <c r="D317" s="235" t="s">
        <v>173</v>
      </c>
      <c r="E317" s="263" t="s">
        <v>22</v>
      </c>
      <c r="F317" s="264" t="s">
        <v>266</v>
      </c>
      <c r="G317" s="262"/>
      <c r="H317" s="265">
        <v>2558</v>
      </c>
      <c r="I317" s="266"/>
      <c r="J317" s="262"/>
      <c r="K317" s="262"/>
      <c r="L317" s="267"/>
      <c r="M317" s="268"/>
      <c r="N317" s="269"/>
      <c r="O317" s="269"/>
      <c r="P317" s="269"/>
      <c r="Q317" s="269"/>
      <c r="R317" s="269"/>
      <c r="S317" s="269"/>
      <c r="T317" s="270"/>
      <c r="AT317" s="271" t="s">
        <v>173</v>
      </c>
      <c r="AU317" s="271" t="s">
        <v>83</v>
      </c>
      <c r="AV317" s="13" t="s">
        <v>183</v>
      </c>
      <c r="AW317" s="13" t="s">
        <v>37</v>
      </c>
      <c r="AX317" s="13" t="s">
        <v>24</v>
      </c>
      <c r="AY317" s="271" t="s">
        <v>163</v>
      </c>
    </row>
    <row r="318" s="1" customFormat="1" ht="25.5" customHeight="1">
      <c r="B318" s="46"/>
      <c r="C318" s="221" t="s">
        <v>607</v>
      </c>
      <c r="D318" s="221" t="s">
        <v>166</v>
      </c>
      <c r="E318" s="222" t="s">
        <v>502</v>
      </c>
      <c r="F318" s="223" t="s">
        <v>503</v>
      </c>
      <c r="G318" s="224" t="s">
        <v>261</v>
      </c>
      <c r="H318" s="225">
        <v>2633</v>
      </c>
      <c r="I318" s="226"/>
      <c r="J318" s="227">
        <f>ROUND(I318*H318,2)</f>
        <v>0</v>
      </c>
      <c r="K318" s="223" t="s">
        <v>232</v>
      </c>
      <c r="L318" s="72"/>
      <c r="M318" s="228" t="s">
        <v>22</v>
      </c>
      <c r="N318" s="229" t="s">
        <v>45</v>
      </c>
      <c r="O318" s="47"/>
      <c r="P318" s="230">
        <f>O318*H318</f>
        <v>0</v>
      </c>
      <c r="Q318" s="230">
        <v>0.00014999999999999999</v>
      </c>
      <c r="R318" s="230">
        <f>Q318*H318</f>
        <v>0.39494999999999997</v>
      </c>
      <c r="S318" s="230">
        <v>0</v>
      </c>
      <c r="T318" s="231">
        <f>S318*H318</f>
        <v>0</v>
      </c>
      <c r="AR318" s="24" t="s">
        <v>183</v>
      </c>
      <c r="AT318" s="24" t="s">
        <v>166</v>
      </c>
      <c r="AU318" s="24" t="s">
        <v>83</v>
      </c>
      <c r="AY318" s="24" t="s">
        <v>163</v>
      </c>
      <c r="BE318" s="232">
        <f>IF(N318="základní",J318,0)</f>
        <v>0</v>
      </c>
      <c r="BF318" s="232">
        <f>IF(N318="snížená",J318,0)</f>
        <v>0</v>
      </c>
      <c r="BG318" s="232">
        <f>IF(N318="zákl. přenesená",J318,0)</f>
        <v>0</v>
      </c>
      <c r="BH318" s="232">
        <f>IF(N318="sníž. přenesená",J318,0)</f>
        <v>0</v>
      </c>
      <c r="BI318" s="232">
        <f>IF(N318="nulová",J318,0)</f>
        <v>0</v>
      </c>
      <c r="BJ318" s="24" t="s">
        <v>24</v>
      </c>
      <c r="BK318" s="232">
        <f>ROUND(I318*H318,2)</f>
        <v>0</v>
      </c>
      <c r="BL318" s="24" t="s">
        <v>183</v>
      </c>
      <c r="BM318" s="24" t="s">
        <v>1033</v>
      </c>
    </row>
    <row r="319" s="1" customFormat="1">
      <c r="B319" s="46"/>
      <c r="C319" s="74"/>
      <c r="D319" s="235" t="s">
        <v>234</v>
      </c>
      <c r="E319" s="74"/>
      <c r="F319" s="259" t="s">
        <v>491</v>
      </c>
      <c r="G319" s="74"/>
      <c r="H319" s="74"/>
      <c r="I319" s="191"/>
      <c r="J319" s="74"/>
      <c r="K319" s="74"/>
      <c r="L319" s="72"/>
      <c r="M319" s="260"/>
      <c r="N319" s="47"/>
      <c r="O319" s="47"/>
      <c r="P319" s="47"/>
      <c r="Q319" s="47"/>
      <c r="R319" s="47"/>
      <c r="S319" s="47"/>
      <c r="T319" s="95"/>
      <c r="AT319" s="24" t="s">
        <v>234</v>
      </c>
      <c r="AU319" s="24" t="s">
        <v>83</v>
      </c>
    </row>
    <row r="320" s="11" customFormat="1">
      <c r="B320" s="233"/>
      <c r="C320" s="234"/>
      <c r="D320" s="235" t="s">
        <v>173</v>
      </c>
      <c r="E320" s="236" t="s">
        <v>22</v>
      </c>
      <c r="F320" s="237" t="s">
        <v>1034</v>
      </c>
      <c r="G320" s="234"/>
      <c r="H320" s="238">
        <v>2633</v>
      </c>
      <c r="I320" s="239"/>
      <c r="J320" s="234"/>
      <c r="K320" s="234"/>
      <c r="L320" s="240"/>
      <c r="M320" s="241"/>
      <c r="N320" s="242"/>
      <c r="O320" s="242"/>
      <c r="P320" s="242"/>
      <c r="Q320" s="242"/>
      <c r="R320" s="242"/>
      <c r="S320" s="242"/>
      <c r="T320" s="243"/>
      <c r="AT320" s="244" t="s">
        <v>173</v>
      </c>
      <c r="AU320" s="244" t="s">
        <v>83</v>
      </c>
      <c r="AV320" s="11" t="s">
        <v>83</v>
      </c>
      <c r="AW320" s="11" t="s">
        <v>37</v>
      </c>
      <c r="AX320" s="11" t="s">
        <v>24</v>
      </c>
      <c r="AY320" s="244" t="s">
        <v>163</v>
      </c>
    </row>
    <row r="321" s="1" customFormat="1" ht="25.5" customHeight="1">
      <c r="B321" s="46"/>
      <c r="C321" s="221" t="s">
        <v>614</v>
      </c>
      <c r="D321" s="221" t="s">
        <v>166</v>
      </c>
      <c r="E321" s="222" t="s">
        <v>507</v>
      </c>
      <c r="F321" s="223" t="s">
        <v>508</v>
      </c>
      <c r="G321" s="224" t="s">
        <v>261</v>
      </c>
      <c r="H321" s="225">
        <v>760</v>
      </c>
      <c r="I321" s="226"/>
      <c r="J321" s="227">
        <f>ROUND(I321*H321,2)</f>
        <v>0</v>
      </c>
      <c r="K321" s="223" t="s">
        <v>232</v>
      </c>
      <c r="L321" s="72"/>
      <c r="M321" s="228" t="s">
        <v>22</v>
      </c>
      <c r="N321" s="229" t="s">
        <v>45</v>
      </c>
      <c r="O321" s="47"/>
      <c r="P321" s="230">
        <f>O321*H321</f>
        <v>0</v>
      </c>
      <c r="Q321" s="230">
        <v>5.0000000000000002E-05</v>
      </c>
      <c r="R321" s="230">
        <f>Q321*H321</f>
        <v>0.037999999999999999</v>
      </c>
      <c r="S321" s="230">
        <v>0</v>
      </c>
      <c r="T321" s="231">
        <f>S321*H321</f>
        <v>0</v>
      </c>
      <c r="AR321" s="24" t="s">
        <v>183</v>
      </c>
      <c r="AT321" s="24" t="s">
        <v>166</v>
      </c>
      <c r="AU321" s="24" t="s">
        <v>83</v>
      </c>
      <c r="AY321" s="24" t="s">
        <v>163</v>
      </c>
      <c r="BE321" s="232">
        <f>IF(N321="základní",J321,0)</f>
        <v>0</v>
      </c>
      <c r="BF321" s="232">
        <f>IF(N321="snížená",J321,0)</f>
        <v>0</v>
      </c>
      <c r="BG321" s="232">
        <f>IF(N321="zákl. přenesená",J321,0)</f>
        <v>0</v>
      </c>
      <c r="BH321" s="232">
        <f>IF(N321="sníž. přenesená",J321,0)</f>
        <v>0</v>
      </c>
      <c r="BI321" s="232">
        <f>IF(N321="nulová",J321,0)</f>
        <v>0</v>
      </c>
      <c r="BJ321" s="24" t="s">
        <v>24</v>
      </c>
      <c r="BK321" s="232">
        <f>ROUND(I321*H321,2)</f>
        <v>0</v>
      </c>
      <c r="BL321" s="24" t="s">
        <v>183</v>
      </c>
      <c r="BM321" s="24" t="s">
        <v>1035</v>
      </c>
    </row>
    <row r="322" s="1" customFormat="1">
      <c r="B322" s="46"/>
      <c r="C322" s="74"/>
      <c r="D322" s="235" t="s">
        <v>234</v>
      </c>
      <c r="E322" s="74"/>
      <c r="F322" s="259" t="s">
        <v>491</v>
      </c>
      <c r="G322" s="74"/>
      <c r="H322" s="74"/>
      <c r="I322" s="191"/>
      <c r="J322" s="74"/>
      <c r="K322" s="74"/>
      <c r="L322" s="72"/>
      <c r="M322" s="260"/>
      <c r="N322" s="47"/>
      <c r="O322" s="47"/>
      <c r="P322" s="47"/>
      <c r="Q322" s="47"/>
      <c r="R322" s="47"/>
      <c r="S322" s="47"/>
      <c r="T322" s="95"/>
      <c r="AT322" s="24" t="s">
        <v>234</v>
      </c>
      <c r="AU322" s="24" t="s">
        <v>83</v>
      </c>
    </row>
    <row r="323" s="11" customFormat="1">
      <c r="B323" s="233"/>
      <c r="C323" s="234"/>
      <c r="D323" s="235" t="s">
        <v>173</v>
      </c>
      <c r="E323" s="236" t="s">
        <v>22</v>
      </c>
      <c r="F323" s="237" t="s">
        <v>1036</v>
      </c>
      <c r="G323" s="234"/>
      <c r="H323" s="238">
        <v>760</v>
      </c>
      <c r="I323" s="239"/>
      <c r="J323" s="234"/>
      <c r="K323" s="234"/>
      <c r="L323" s="240"/>
      <c r="M323" s="241"/>
      <c r="N323" s="242"/>
      <c r="O323" s="242"/>
      <c r="P323" s="242"/>
      <c r="Q323" s="242"/>
      <c r="R323" s="242"/>
      <c r="S323" s="242"/>
      <c r="T323" s="243"/>
      <c r="AT323" s="244" t="s">
        <v>173</v>
      </c>
      <c r="AU323" s="244" t="s">
        <v>83</v>
      </c>
      <c r="AV323" s="11" t="s">
        <v>83</v>
      </c>
      <c r="AW323" s="11" t="s">
        <v>37</v>
      </c>
      <c r="AX323" s="11" t="s">
        <v>24</v>
      </c>
      <c r="AY323" s="244" t="s">
        <v>163</v>
      </c>
    </row>
    <row r="324" s="1" customFormat="1" ht="25.5" customHeight="1">
      <c r="B324" s="46"/>
      <c r="C324" s="221" t="s">
        <v>620</v>
      </c>
      <c r="D324" s="221" t="s">
        <v>166</v>
      </c>
      <c r="E324" s="222" t="s">
        <v>512</v>
      </c>
      <c r="F324" s="223" t="s">
        <v>513</v>
      </c>
      <c r="G324" s="224" t="s">
        <v>231</v>
      </c>
      <c r="H324" s="225">
        <v>936</v>
      </c>
      <c r="I324" s="226"/>
      <c r="J324" s="227">
        <f>ROUND(I324*H324,2)</f>
        <v>0</v>
      </c>
      <c r="K324" s="223" t="s">
        <v>232</v>
      </c>
      <c r="L324" s="72"/>
      <c r="M324" s="228" t="s">
        <v>22</v>
      </c>
      <c r="N324" s="229" t="s">
        <v>45</v>
      </c>
      <c r="O324" s="47"/>
      <c r="P324" s="230">
        <f>O324*H324</f>
        <v>0</v>
      </c>
      <c r="Q324" s="230">
        <v>0.00059999999999999995</v>
      </c>
      <c r="R324" s="230">
        <f>Q324*H324</f>
        <v>0.56159999999999999</v>
      </c>
      <c r="S324" s="230">
        <v>0</v>
      </c>
      <c r="T324" s="231">
        <f>S324*H324</f>
        <v>0</v>
      </c>
      <c r="AR324" s="24" t="s">
        <v>183</v>
      </c>
      <c r="AT324" s="24" t="s">
        <v>166</v>
      </c>
      <c r="AU324" s="24" t="s">
        <v>83</v>
      </c>
      <c r="AY324" s="24" t="s">
        <v>163</v>
      </c>
      <c r="BE324" s="232">
        <f>IF(N324="základní",J324,0)</f>
        <v>0</v>
      </c>
      <c r="BF324" s="232">
        <f>IF(N324="snížená",J324,0)</f>
        <v>0</v>
      </c>
      <c r="BG324" s="232">
        <f>IF(N324="zákl. přenesená",J324,0)</f>
        <v>0</v>
      </c>
      <c r="BH324" s="232">
        <f>IF(N324="sníž. přenesená",J324,0)</f>
        <v>0</v>
      </c>
      <c r="BI324" s="232">
        <f>IF(N324="nulová",J324,0)</f>
        <v>0</v>
      </c>
      <c r="BJ324" s="24" t="s">
        <v>24</v>
      </c>
      <c r="BK324" s="232">
        <f>ROUND(I324*H324,2)</f>
        <v>0</v>
      </c>
      <c r="BL324" s="24" t="s">
        <v>183</v>
      </c>
      <c r="BM324" s="24" t="s">
        <v>1037</v>
      </c>
    </row>
    <row r="325" s="1" customFormat="1">
      <c r="B325" s="46"/>
      <c r="C325" s="74"/>
      <c r="D325" s="235" t="s">
        <v>234</v>
      </c>
      <c r="E325" s="74"/>
      <c r="F325" s="259" t="s">
        <v>491</v>
      </c>
      <c r="G325" s="74"/>
      <c r="H325" s="74"/>
      <c r="I325" s="191"/>
      <c r="J325" s="74"/>
      <c r="K325" s="74"/>
      <c r="L325" s="72"/>
      <c r="M325" s="260"/>
      <c r="N325" s="47"/>
      <c r="O325" s="47"/>
      <c r="P325" s="47"/>
      <c r="Q325" s="47"/>
      <c r="R325" s="47"/>
      <c r="S325" s="47"/>
      <c r="T325" s="95"/>
      <c r="AT325" s="24" t="s">
        <v>234</v>
      </c>
      <c r="AU325" s="24" t="s">
        <v>83</v>
      </c>
    </row>
    <row r="326" s="11" customFormat="1">
      <c r="B326" s="233"/>
      <c r="C326" s="234"/>
      <c r="D326" s="235" t="s">
        <v>173</v>
      </c>
      <c r="E326" s="236" t="s">
        <v>22</v>
      </c>
      <c r="F326" s="237" t="s">
        <v>1038</v>
      </c>
      <c r="G326" s="234"/>
      <c r="H326" s="238">
        <v>34</v>
      </c>
      <c r="I326" s="239"/>
      <c r="J326" s="234"/>
      <c r="K326" s="234"/>
      <c r="L326" s="240"/>
      <c r="M326" s="241"/>
      <c r="N326" s="242"/>
      <c r="O326" s="242"/>
      <c r="P326" s="242"/>
      <c r="Q326" s="242"/>
      <c r="R326" s="242"/>
      <c r="S326" s="242"/>
      <c r="T326" s="243"/>
      <c r="AT326" s="244" t="s">
        <v>173</v>
      </c>
      <c r="AU326" s="244" t="s">
        <v>83</v>
      </c>
      <c r="AV326" s="11" t="s">
        <v>83</v>
      </c>
      <c r="AW326" s="11" t="s">
        <v>37</v>
      </c>
      <c r="AX326" s="11" t="s">
        <v>74</v>
      </c>
      <c r="AY326" s="244" t="s">
        <v>163</v>
      </c>
    </row>
    <row r="327" s="11" customFormat="1">
      <c r="B327" s="233"/>
      <c r="C327" s="234"/>
      <c r="D327" s="235" t="s">
        <v>173</v>
      </c>
      <c r="E327" s="236" t="s">
        <v>22</v>
      </c>
      <c r="F327" s="237" t="s">
        <v>1039</v>
      </c>
      <c r="G327" s="234"/>
      <c r="H327" s="238">
        <v>615</v>
      </c>
      <c r="I327" s="239"/>
      <c r="J327" s="234"/>
      <c r="K327" s="234"/>
      <c r="L327" s="240"/>
      <c r="M327" s="241"/>
      <c r="N327" s="242"/>
      <c r="O327" s="242"/>
      <c r="P327" s="242"/>
      <c r="Q327" s="242"/>
      <c r="R327" s="242"/>
      <c r="S327" s="242"/>
      <c r="T327" s="243"/>
      <c r="AT327" s="244" t="s">
        <v>173</v>
      </c>
      <c r="AU327" s="244" t="s">
        <v>83</v>
      </c>
      <c r="AV327" s="11" t="s">
        <v>83</v>
      </c>
      <c r="AW327" s="11" t="s">
        <v>37</v>
      </c>
      <c r="AX327" s="11" t="s">
        <v>74</v>
      </c>
      <c r="AY327" s="244" t="s">
        <v>163</v>
      </c>
    </row>
    <row r="328" s="11" customFormat="1">
      <c r="B328" s="233"/>
      <c r="C328" s="234"/>
      <c r="D328" s="235" t="s">
        <v>173</v>
      </c>
      <c r="E328" s="236" t="s">
        <v>22</v>
      </c>
      <c r="F328" s="237" t="s">
        <v>1040</v>
      </c>
      <c r="G328" s="234"/>
      <c r="H328" s="238">
        <v>25</v>
      </c>
      <c r="I328" s="239"/>
      <c r="J328" s="234"/>
      <c r="K328" s="234"/>
      <c r="L328" s="240"/>
      <c r="M328" s="241"/>
      <c r="N328" s="242"/>
      <c r="O328" s="242"/>
      <c r="P328" s="242"/>
      <c r="Q328" s="242"/>
      <c r="R328" s="242"/>
      <c r="S328" s="242"/>
      <c r="T328" s="243"/>
      <c r="AT328" s="244" t="s">
        <v>173</v>
      </c>
      <c r="AU328" s="244" t="s">
        <v>83</v>
      </c>
      <c r="AV328" s="11" t="s">
        <v>83</v>
      </c>
      <c r="AW328" s="11" t="s">
        <v>37</v>
      </c>
      <c r="AX328" s="11" t="s">
        <v>74</v>
      </c>
      <c r="AY328" s="244" t="s">
        <v>163</v>
      </c>
    </row>
    <row r="329" s="11" customFormat="1">
      <c r="B329" s="233"/>
      <c r="C329" s="234"/>
      <c r="D329" s="235" t="s">
        <v>173</v>
      </c>
      <c r="E329" s="236" t="s">
        <v>22</v>
      </c>
      <c r="F329" s="237" t="s">
        <v>1041</v>
      </c>
      <c r="G329" s="234"/>
      <c r="H329" s="238">
        <v>131</v>
      </c>
      <c r="I329" s="239"/>
      <c r="J329" s="234"/>
      <c r="K329" s="234"/>
      <c r="L329" s="240"/>
      <c r="M329" s="241"/>
      <c r="N329" s="242"/>
      <c r="O329" s="242"/>
      <c r="P329" s="242"/>
      <c r="Q329" s="242"/>
      <c r="R329" s="242"/>
      <c r="S329" s="242"/>
      <c r="T329" s="243"/>
      <c r="AT329" s="244" t="s">
        <v>173</v>
      </c>
      <c r="AU329" s="244" t="s">
        <v>83</v>
      </c>
      <c r="AV329" s="11" t="s">
        <v>83</v>
      </c>
      <c r="AW329" s="11" t="s">
        <v>37</v>
      </c>
      <c r="AX329" s="11" t="s">
        <v>74</v>
      </c>
      <c r="AY329" s="244" t="s">
        <v>163</v>
      </c>
    </row>
    <row r="330" s="11" customFormat="1">
      <c r="B330" s="233"/>
      <c r="C330" s="234"/>
      <c r="D330" s="235" t="s">
        <v>173</v>
      </c>
      <c r="E330" s="236" t="s">
        <v>22</v>
      </c>
      <c r="F330" s="237" t="s">
        <v>1042</v>
      </c>
      <c r="G330" s="234"/>
      <c r="H330" s="238">
        <v>56</v>
      </c>
      <c r="I330" s="239"/>
      <c r="J330" s="234"/>
      <c r="K330" s="234"/>
      <c r="L330" s="240"/>
      <c r="M330" s="241"/>
      <c r="N330" s="242"/>
      <c r="O330" s="242"/>
      <c r="P330" s="242"/>
      <c r="Q330" s="242"/>
      <c r="R330" s="242"/>
      <c r="S330" s="242"/>
      <c r="T330" s="243"/>
      <c r="AT330" s="244" t="s">
        <v>173</v>
      </c>
      <c r="AU330" s="244" t="s">
        <v>83</v>
      </c>
      <c r="AV330" s="11" t="s">
        <v>83</v>
      </c>
      <c r="AW330" s="11" t="s">
        <v>37</v>
      </c>
      <c r="AX330" s="11" t="s">
        <v>74</v>
      </c>
      <c r="AY330" s="244" t="s">
        <v>163</v>
      </c>
    </row>
    <row r="331" s="11" customFormat="1">
      <c r="B331" s="233"/>
      <c r="C331" s="234"/>
      <c r="D331" s="235" t="s">
        <v>173</v>
      </c>
      <c r="E331" s="236" t="s">
        <v>22</v>
      </c>
      <c r="F331" s="237" t="s">
        <v>1043</v>
      </c>
      <c r="G331" s="234"/>
      <c r="H331" s="238">
        <v>15</v>
      </c>
      <c r="I331" s="239"/>
      <c r="J331" s="234"/>
      <c r="K331" s="234"/>
      <c r="L331" s="240"/>
      <c r="M331" s="241"/>
      <c r="N331" s="242"/>
      <c r="O331" s="242"/>
      <c r="P331" s="242"/>
      <c r="Q331" s="242"/>
      <c r="R331" s="242"/>
      <c r="S331" s="242"/>
      <c r="T331" s="243"/>
      <c r="AT331" s="244" t="s">
        <v>173</v>
      </c>
      <c r="AU331" s="244" t="s">
        <v>83</v>
      </c>
      <c r="AV331" s="11" t="s">
        <v>83</v>
      </c>
      <c r="AW331" s="11" t="s">
        <v>37</v>
      </c>
      <c r="AX331" s="11" t="s">
        <v>74</v>
      </c>
      <c r="AY331" s="244" t="s">
        <v>163</v>
      </c>
    </row>
    <row r="332" s="11" customFormat="1">
      <c r="B332" s="233"/>
      <c r="C332" s="234"/>
      <c r="D332" s="235" t="s">
        <v>173</v>
      </c>
      <c r="E332" s="236" t="s">
        <v>22</v>
      </c>
      <c r="F332" s="237" t="s">
        <v>1044</v>
      </c>
      <c r="G332" s="234"/>
      <c r="H332" s="238">
        <v>60</v>
      </c>
      <c r="I332" s="239"/>
      <c r="J332" s="234"/>
      <c r="K332" s="234"/>
      <c r="L332" s="240"/>
      <c r="M332" s="241"/>
      <c r="N332" s="242"/>
      <c r="O332" s="242"/>
      <c r="P332" s="242"/>
      <c r="Q332" s="242"/>
      <c r="R332" s="242"/>
      <c r="S332" s="242"/>
      <c r="T332" s="243"/>
      <c r="AT332" s="244" t="s">
        <v>173</v>
      </c>
      <c r="AU332" s="244" t="s">
        <v>83</v>
      </c>
      <c r="AV332" s="11" t="s">
        <v>83</v>
      </c>
      <c r="AW332" s="11" t="s">
        <v>37</v>
      </c>
      <c r="AX332" s="11" t="s">
        <v>74</v>
      </c>
      <c r="AY332" s="244" t="s">
        <v>163</v>
      </c>
    </row>
    <row r="333" s="13" customFormat="1">
      <c r="B333" s="261"/>
      <c r="C333" s="262"/>
      <c r="D333" s="235" t="s">
        <v>173</v>
      </c>
      <c r="E333" s="263" t="s">
        <v>22</v>
      </c>
      <c r="F333" s="264" t="s">
        <v>266</v>
      </c>
      <c r="G333" s="262"/>
      <c r="H333" s="265">
        <v>936</v>
      </c>
      <c r="I333" s="266"/>
      <c r="J333" s="262"/>
      <c r="K333" s="262"/>
      <c r="L333" s="267"/>
      <c r="M333" s="268"/>
      <c r="N333" s="269"/>
      <c r="O333" s="269"/>
      <c r="P333" s="269"/>
      <c r="Q333" s="269"/>
      <c r="R333" s="269"/>
      <c r="S333" s="269"/>
      <c r="T333" s="270"/>
      <c r="AT333" s="271" t="s">
        <v>173</v>
      </c>
      <c r="AU333" s="271" t="s">
        <v>83</v>
      </c>
      <c r="AV333" s="13" t="s">
        <v>183</v>
      </c>
      <c r="AW333" s="13" t="s">
        <v>37</v>
      </c>
      <c r="AX333" s="13" t="s">
        <v>24</v>
      </c>
      <c r="AY333" s="271" t="s">
        <v>163</v>
      </c>
    </row>
    <row r="334" s="1" customFormat="1" ht="25.5" customHeight="1">
      <c r="B334" s="46"/>
      <c r="C334" s="221" t="s">
        <v>625</v>
      </c>
      <c r="D334" s="221" t="s">
        <v>166</v>
      </c>
      <c r="E334" s="222" t="s">
        <v>1045</v>
      </c>
      <c r="F334" s="223" t="s">
        <v>1046</v>
      </c>
      <c r="G334" s="224" t="s">
        <v>231</v>
      </c>
      <c r="H334" s="225">
        <v>17</v>
      </c>
      <c r="I334" s="226"/>
      <c r="J334" s="227">
        <f>ROUND(I334*H334,2)</f>
        <v>0</v>
      </c>
      <c r="K334" s="223" t="s">
        <v>232</v>
      </c>
      <c r="L334" s="72"/>
      <c r="M334" s="228" t="s">
        <v>22</v>
      </c>
      <c r="N334" s="229" t="s">
        <v>45</v>
      </c>
      <c r="O334" s="47"/>
      <c r="P334" s="230">
        <f>O334*H334</f>
        <v>0</v>
      </c>
      <c r="Q334" s="230">
        <v>0.0011999999999999999</v>
      </c>
      <c r="R334" s="230">
        <f>Q334*H334</f>
        <v>0.020399999999999998</v>
      </c>
      <c r="S334" s="230">
        <v>0</v>
      </c>
      <c r="T334" s="231">
        <f>S334*H334</f>
        <v>0</v>
      </c>
      <c r="AR334" s="24" t="s">
        <v>183</v>
      </c>
      <c r="AT334" s="24" t="s">
        <v>166</v>
      </c>
      <c r="AU334" s="24" t="s">
        <v>83</v>
      </c>
      <c r="AY334" s="24" t="s">
        <v>163</v>
      </c>
      <c r="BE334" s="232">
        <f>IF(N334="základní",J334,0)</f>
        <v>0</v>
      </c>
      <c r="BF334" s="232">
        <f>IF(N334="snížená",J334,0)</f>
        <v>0</v>
      </c>
      <c r="BG334" s="232">
        <f>IF(N334="zákl. přenesená",J334,0)</f>
        <v>0</v>
      </c>
      <c r="BH334" s="232">
        <f>IF(N334="sníž. přenesená",J334,0)</f>
        <v>0</v>
      </c>
      <c r="BI334" s="232">
        <f>IF(N334="nulová",J334,0)</f>
        <v>0</v>
      </c>
      <c r="BJ334" s="24" t="s">
        <v>24</v>
      </c>
      <c r="BK334" s="232">
        <f>ROUND(I334*H334,2)</f>
        <v>0</v>
      </c>
      <c r="BL334" s="24" t="s">
        <v>183</v>
      </c>
      <c r="BM334" s="24" t="s">
        <v>1047</v>
      </c>
    </row>
    <row r="335" s="1" customFormat="1">
      <c r="B335" s="46"/>
      <c r="C335" s="74"/>
      <c r="D335" s="235" t="s">
        <v>234</v>
      </c>
      <c r="E335" s="74"/>
      <c r="F335" s="259" t="s">
        <v>491</v>
      </c>
      <c r="G335" s="74"/>
      <c r="H335" s="74"/>
      <c r="I335" s="191"/>
      <c r="J335" s="74"/>
      <c r="K335" s="74"/>
      <c r="L335" s="72"/>
      <c r="M335" s="260"/>
      <c r="N335" s="47"/>
      <c r="O335" s="47"/>
      <c r="P335" s="47"/>
      <c r="Q335" s="47"/>
      <c r="R335" s="47"/>
      <c r="S335" s="47"/>
      <c r="T335" s="95"/>
      <c r="AT335" s="24" t="s">
        <v>234</v>
      </c>
      <c r="AU335" s="24" t="s">
        <v>83</v>
      </c>
    </row>
    <row r="336" s="11" customFormat="1">
      <c r="B336" s="233"/>
      <c r="C336" s="234"/>
      <c r="D336" s="235" t="s">
        <v>173</v>
      </c>
      <c r="E336" s="236" t="s">
        <v>22</v>
      </c>
      <c r="F336" s="237" t="s">
        <v>1048</v>
      </c>
      <c r="G336" s="234"/>
      <c r="H336" s="238">
        <v>17</v>
      </c>
      <c r="I336" s="239"/>
      <c r="J336" s="234"/>
      <c r="K336" s="234"/>
      <c r="L336" s="240"/>
      <c r="M336" s="241"/>
      <c r="N336" s="242"/>
      <c r="O336" s="242"/>
      <c r="P336" s="242"/>
      <c r="Q336" s="242"/>
      <c r="R336" s="242"/>
      <c r="S336" s="242"/>
      <c r="T336" s="243"/>
      <c r="AT336" s="244" t="s">
        <v>173</v>
      </c>
      <c r="AU336" s="244" t="s">
        <v>83</v>
      </c>
      <c r="AV336" s="11" t="s">
        <v>83</v>
      </c>
      <c r="AW336" s="11" t="s">
        <v>37</v>
      </c>
      <c r="AX336" s="11" t="s">
        <v>24</v>
      </c>
      <c r="AY336" s="244" t="s">
        <v>163</v>
      </c>
    </row>
    <row r="337" s="1" customFormat="1" ht="25.5" customHeight="1">
      <c r="B337" s="46"/>
      <c r="C337" s="221" t="s">
        <v>631</v>
      </c>
      <c r="D337" s="221" t="s">
        <v>166</v>
      </c>
      <c r="E337" s="222" t="s">
        <v>525</v>
      </c>
      <c r="F337" s="223" t="s">
        <v>526</v>
      </c>
      <c r="G337" s="224" t="s">
        <v>231</v>
      </c>
      <c r="H337" s="225">
        <v>12.5</v>
      </c>
      <c r="I337" s="226"/>
      <c r="J337" s="227">
        <f>ROUND(I337*H337,2)</f>
        <v>0</v>
      </c>
      <c r="K337" s="223" t="s">
        <v>22</v>
      </c>
      <c r="L337" s="72"/>
      <c r="M337" s="228" t="s">
        <v>22</v>
      </c>
      <c r="N337" s="229" t="s">
        <v>45</v>
      </c>
      <c r="O337" s="47"/>
      <c r="P337" s="230">
        <f>O337*H337</f>
        <v>0</v>
      </c>
      <c r="Q337" s="230">
        <v>0.0011999999999999999</v>
      </c>
      <c r="R337" s="230">
        <f>Q337*H337</f>
        <v>0.014999999999999999</v>
      </c>
      <c r="S337" s="230">
        <v>0</v>
      </c>
      <c r="T337" s="231">
        <f>S337*H337</f>
        <v>0</v>
      </c>
      <c r="AR337" s="24" t="s">
        <v>183</v>
      </c>
      <c r="AT337" s="24" t="s">
        <v>166</v>
      </c>
      <c r="AU337" s="24" t="s">
        <v>83</v>
      </c>
      <c r="AY337" s="24" t="s">
        <v>163</v>
      </c>
      <c r="BE337" s="232">
        <f>IF(N337="základní",J337,0)</f>
        <v>0</v>
      </c>
      <c r="BF337" s="232">
        <f>IF(N337="snížená",J337,0)</f>
        <v>0</v>
      </c>
      <c r="BG337" s="232">
        <f>IF(N337="zákl. přenesená",J337,0)</f>
        <v>0</v>
      </c>
      <c r="BH337" s="232">
        <f>IF(N337="sníž. přenesená",J337,0)</f>
        <v>0</v>
      </c>
      <c r="BI337" s="232">
        <f>IF(N337="nulová",J337,0)</f>
        <v>0</v>
      </c>
      <c r="BJ337" s="24" t="s">
        <v>24</v>
      </c>
      <c r="BK337" s="232">
        <f>ROUND(I337*H337,2)</f>
        <v>0</v>
      </c>
      <c r="BL337" s="24" t="s">
        <v>183</v>
      </c>
      <c r="BM337" s="24" t="s">
        <v>1049</v>
      </c>
    </row>
    <row r="338" s="1" customFormat="1">
      <c r="B338" s="46"/>
      <c r="C338" s="74"/>
      <c r="D338" s="235" t="s">
        <v>234</v>
      </c>
      <c r="E338" s="74"/>
      <c r="F338" s="259" t="s">
        <v>491</v>
      </c>
      <c r="G338" s="74"/>
      <c r="H338" s="74"/>
      <c r="I338" s="191"/>
      <c r="J338" s="74"/>
      <c r="K338" s="74"/>
      <c r="L338" s="72"/>
      <c r="M338" s="260"/>
      <c r="N338" s="47"/>
      <c r="O338" s="47"/>
      <c r="P338" s="47"/>
      <c r="Q338" s="47"/>
      <c r="R338" s="47"/>
      <c r="S338" s="47"/>
      <c r="T338" s="95"/>
      <c r="AT338" s="24" t="s">
        <v>234</v>
      </c>
      <c r="AU338" s="24" t="s">
        <v>83</v>
      </c>
    </row>
    <row r="339" s="11" customFormat="1">
      <c r="B339" s="233"/>
      <c r="C339" s="234"/>
      <c r="D339" s="235" t="s">
        <v>173</v>
      </c>
      <c r="E339" s="236" t="s">
        <v>22</v>
      </c>
      <c r="F339" s="237" t="s">
        <v>1050</v>
      </c>
      <c r="G339" s="234"/>
      <c r="H339" s="238">
        <v>4.5</v>
      </c>
      <c r="I339" s="239"/>
      <c r="J339" s="234"/>
      <c r="K339" s="234"/>
      <c r="L339" s="240"/>
      <c r="M339" s="241"/>
      <c r="N339" s="242"/>
      <c r="O339" s="242"/>
      <c r="P339" s="242"/>
      <c r="Q339" s="242"/>
      <c r="R339" s="242"/>
      <c r="S339" s="242"/>
      <c r="T339" s="243"/>
      <c r="AT339" s="244" t="s">
        <v>173</v>
      </c>
      <c r="AU339" s="244" t="s">
        <v>83</v>
      </c>
      <c r="AV339" s="11" t="s">
        <v>83</v>
      </c>
      <c r="AW339" s="11" t="s">
        <v>37</v>
      </c>
      <c r="AX339" s="11" t="s">
        <v>74</v>
      </c>
      <c r="AY339" s="244" t="s">
        <v>163</v>
      </c>
    </row>
    <row r="340" s="11" customFormat="1">
      <c r="B340" s="233"/>
      <c r="C340" s="234"/>
      <c r="D340" s="235" t="s">
        <v>173</v>
      </c>
      <c r="E340" s="236" t="s">
        <v>22</v>
      </c>
      <c r="F340" s="237" t="s">
        <v>1051</v>
      </c>
      <c r="G340" s="234"/>
      <c r="H340" s="238">
        <v>8</v>
      </c>
      <c r="I340" s="239"/>
      <c r="J340" s="234"/>
      <c r="K340" s="234"/>
      <c r="L340" s="240"/>
      <c r="M340" s="241"/>
      <c r="N340" s="242"/>
      <c r="O340" s="242"/>
      <c r="P340" s="242"/>
      <c r="Q340" s="242"/>
      <c r="R340" s="242"/>
      <c r="S340" s="242"/>
      <c r="T340" s="243"/>
      <c r="AT340" s="244" t="s">
        <v>173</v>
      </c>
      <c r="AU340" s="244" t="s">
        <v>83</v>
      </c>
      <c r="AV340" s="11" t="s">
        <v>83</v>
      </c>
      <c r="AW340" s="11" t="s">
        <v>37</v>
      </c>
      <c r="AX340" s="11" t="s">
        <v>74</v>
      </c>
      <c r="AY340" s="244" t="s">
        <v>163</v>
      </c>
    </row>
    <row r="341" s="13" customFormat="1">
      <c r="B341" s="261"/>
      <c r="C341" s="262"/>
      <c r="D341" s="235" t="s">
        <v>173</v>
      </c>
      <c r="E341" s="263" t="s">
        <v>22</v>
      </c>
      <c r="F341" s="264" t="s">
        <v>266</v>
      </c>
      <c r="G341" s="262"/>
      <c r="H341" s="265">
        <v>12.5</v>
      </c>
      <c r="I341" s="266"/>
      <c r="J341" s="262"/>
      <c r="K341" s="262"/>
      <c r="L341" s="267"/>
      <c r="M341" s="268"/>
      <c r="N341" s="269"/>
      <c r="O341" s="269"/>
      <c r="P341" s="269"/>
      <c r="Q341" s="269"/>
      <c r="R341" s="269"/>
      <c r="S341" s="269"/>
      <c r="T341" s="270"/>
      <c r="AT341" s="271" t="s">
        <v>173</v>
      </c>
      <c r="AU341" s="271" t="s">
        <v>83</v>
      </c>
      <c r="AV341" s="13" t="s">
        <v>183</v>
      </c>
      <c r="AW341" s="13" t="s">
        <v>37</v>
      </c>
      <c r="AX341" s="13" t="s">
        <v>24</v>
      </c>
      <c r="AY341" s="271" t="s">
        <v>163</v>
      </c>
    </row>
    <row r="342" s="1" customFormat="1" ht="25.5" customHeight="1">
      <c r="B342" s="46"/>
      <c r="C342" s="221" t="s">
        <v>638</v>
      </c>
      <c r="D342" s="221" t="s">
        <v>166</v>
      </c>
      <c r="E342" s="222" t="s">
        <v>534</v>
      </c>
      <c r="F342" s="223" t="s">
        <v>535</v>
      </c>
      <c r="G342" s="224" t="s">
        <v>261</v>
      </c>
      <c r="H342" s="225">
        <v>819</v>
      </c>
      <c r="I342" s="226"/>
      <c r="J342" s="227">
        <f>ROUND(I342*H342,2)</f>
        <v>0</v>
      </c>
      <c r="K342" s="223" t="s">
        <v>232</v>
      </c>
      <c r="L342" s="72"/>
      <c r="M342" s="228" t="s">
        <v>22</v>
      </c>
      <c r="N342" s="229" t="s">
        <v>45</v>
      </c>
      <c r="O342" s="47"/>
      <c r="P342" s="230">
        <f>O342*H342</f>
        <v>0</v>
      </c>
      <c r="Q342" s="230">
        <v>0.00020000000000000001</v>
      </c>
      <c r="R342" s="230">
        <f>Q342*H342</f>
        <v>0.1638</v>
      </c>
      <c r="S342" s="230">
        <v>0</v>
      </c>
      <c r="T342" s="231">
        <f>S342*H342</f>
        <v>0</v>
      </c>
      <c r="AR342" s="24" t="s">
        <v>183</v>
      </c>
      <c r="AT342" s="24" t="s">
        <v>166</v>
      </c>
      <c r="AU342" s="24" t="s">
        <v>83</v>
      </c>
      <c r="AY342" s="24" t="s">
        <v>163</v>
      </c>
      <c r="BE342" s="232">
        <f>IF(N342="základní",J342,0)</f>
        <v>0</v>
      </c>
      <c r="BF342" s="232">
        <f>IF(N342="snížená",J342,0)</f>
        <v>0</v>
      </c>
      <c r="BG342" s="232">
        <f>IF(N342="zákl. přenesená",J342,0)</f>
        <v>0</v>
      </c>
      <c r="BH342" s="232">
        <f>IF(N342="sníž. přenesená",J342,0)</f>
        <v>0</v>
      </c>
      <c r="BI342" s="232">
        <f>IF(N342="nulová",J342,0)</f>
        <v>0</v>
      </c>
      <c r="BJ342" s="24" t="s">
        <v>24</v>
      </c>
      <c r="BK342" s="232">
        <f>ROUND(I342*H342,2)</f>
        <v>0</v>
      </c>
      <c r="BL342" s="24" t="s">
        <v>183</v>
      </c>
      <c r="BM342" s="24" t="s">
        <v>1052</v>
      </c>
    </row>
    <row r="343" s="1" customFormat="1">
      <c r="B343" s="46"/>
      <c r="C343" s="74"/>
      <c r="D343" s="235" t="s">
        <v>234</v>
      </c>
      <c r="E343" s="74"/>
      <c r="F343" s="259" t="s">
        <v>537</v>
      </c>
      <c r="G343" s="74"/>
      <c r="H343" s="74"/>
      <c r="I343" s="191"/>
      <c r="J343" s="74"/>
      <c r="K343" s="74"/>
      <c r="L343" s="72"/>
      <c r="M343" s="260"/>
      <c r="N343" s="47"/>
      <c r="O343" s="47"/>
      <c r="P343" s="47"/>
      <c r="Q343" s="47"/>
      <c r="R343" s="47"/>
      <c r="S343" s="47"/>
      <c r="T343" s="95"/>
      <c r="AT343" s="24" t="s">
        <v>234</v>
      </c>
      <c r="AU343" s="24" t="s">
        <v>83</v>
      </c>
    </row>
    <row r="344" s="11" customFormat="1">
      <c r="B344" s="233"/>
      <c r="C344" s="234"/>
      <c r="D344" s="235" t="s">
        <v>173</v>
      </c>
      <c r="E344" s="236" t="s">
        <v>22</v>
      </c>
      <c r="F344" s="237" t="s">
        <v>1028</v>
      </c>
      <c r="G344" s="234"/>
      <c r="H344" s="238">
        <v>819</v>
      </c>
      <c r="I344" s="239"/>
      <c r="J344" s="234"/>
      <c r="K344" s="234"/>
      <c r="L344" s="240"/>
      <c r="M344" s="241"/>
      <c r="N344" s="242"/>
      <c r="O344" s="242"/>
      <c r="P344" s="242"/>
      <c r="Q344" s="242"/>
      <c r="R344" s="242"/>
      <c r="S344" s="242"/>
      <c r="T344" s="243"/>
      <c r="AT344" s="244" t="s">
        <v>173</v>
      </c>
      <c r="AU344" s="244" t="s">
        <v>83</v>
      </c>
      <c r="AV344" s="11" t="s">
        <v>83</v>
      </c>
      <c r="AW344" s="11" t="s">
        <v>37</v>
      </c>
      <c r="AX344" s="11" t="s">
        <v>24</v>
      </c>
      <c r="AY344" s="244" t="s">
        <v>163</v>
      </c>
    </row>
    <row r="345" s="1" customFormat="1" ht="25.5" customHeight="1">
      <c r="B345" s="46"/>
      <c r="C345" s="221" t="s">
        <v>1053</v>
      </c>
      <c r="D345" s="221" t="s">
        <v>166</v>
      </c>
      <c r="E345" s="222" t="s">
        <v>539</v>
      </c>
      <c r="F345" s="223" t="s">
        <v>540</v>
      </c>
      <c r="G345" s="224" t="s">
        <v>261</v>
      </c>
      <c r="H345" s="225">
        <v>2558</v>
      </c>
      <c r="I345" s="226"/>
      <c r="J345" s="227">
        <f>ROUND(I345*H345,2)</f>
        <v>0</v>
      </c>
      <c r="K345" s="223" t="s">
        <v>232</v>
      </c>
      <c r="L345" s="72"/>
      <c r="M345" s="228" t="s">
        <v>22</v>
      </c>
      <c r="N345" s="229" t="s">
        <v>45</v>
      </c>
      <c r="O345" s="47"/>
      <c r="P345" s="230">
        <f>O345*H345</f>
        <v>0</v>
      </c>
      <c r="Q345" s="230">
        <v>6.9999999999999994E-05</v>
      </c>
      <c r="R345" s="230">
        <f>Q345*H345</f>
        <v>0.17906</v>
      </c>
      <c r="S345" s="230">
        <v>0</v>
      </c>
      <c r="T345" s="231">
        <f>S345*H345</f>
        <v>0</v>
      </c>
      <c r="AR345" s="24" t="s">
        <v>183</v>
      </c>
      <c r="AT345" s="24" t="s">
        <v>166</v>
      </c>
      <c r="AU345" s="24" t="s">
        <v>83</v>
      </c>
      <c r="AY345" s="24" t="s">
        <v>163</v>
      </c>
      <c r="BE345" s="232">
        <f>IF(N345="základní",J345,0)</f>
        <v>0</v>
      </c>
      <c r="BF345" s="232">
        <f>IF(N345="snížená",J345,0)</f>
        <v>0</v>
      </c>
      <c r="BG345" s="232">
        <f>IF(N345="zákl. přenesená",J345,0)</f>
        <v>0</v>
      </c>
      <c r="BH345" s="232">
        <f>IF(N345="sníž. přenesená",J345,0)</f>
        <v>0</v>
      </c>
      <c r="BI345" s="232">
        <f>IF(N345="nulová",J345,0)</f>
        <v>0</v>
      </c>
      <c r="BJ345" s="24" t="s">
        <v>24</v>
      </c>
      <c r="BK345" s="232">
        <f>ROUND(I345*H345,2)</f>
        <v>0</v>
      </c>
      <c r="BL345" s="24" t="s">
        <v>183</v>
      </c>
      <c r="BM345" s="24" t="s">
        <v>1054</v>
      </c>
    </row>
    <row r="346" s="1" customFormat="1">
      <c r="B346" s="46"/>
      <c r="C346" s="74"/>
      <c r="D346" s="235" t="s">
        <v>234</v>
      </c>
      <c r="E346" s="74"/>
      <c r="F346" s="259" t="s">
        <v>537</v>
      </c>
      <c r="G346" s="74"/>
      <c r="H346" s="74"/>
      <c r="I346" s="191"/>
      <c r="J346" s="74"/>
      <c r="K346" s="74"/>
      <c r="L346" s="72"/>
      <c r="M346" s="260"/>
      <c r="N346" s="47"/>
      <c r="O346" s="47"/>
      <c r="P346" s="47"/>
      <c r="Q346" s="47"/>
      <c r="R346" s="47"/>
      <c r="S346" s="47"/>
      <c r="T346" s="95"/>
      <c r="AT346" s="24" t="s">
        <v>234</v>
      </c>
      <c r="AU346" s="24" t="s">
        <v>83</v>
      </c>
    </row>
    <row r="347" s="11" customFormat="1">
      <c r="B347" s="233"/>
      <c r="C347" s="234"/>
      <c r="D347" s="235" t="s">
        <v>173</v>
      </c>
      <c r="E347" s="236" t="s">
        <v>22</v>
      </c>
      <c r="F347" s="237" t="s">
        <v>1030</v>
      </c>
      <c r="G347" s="234"/>
      <c r="H347" s="238">
        <v>710</v>
      </c>
      <c r="I347" s="239"/>
      <c r="J347" s="234"/>
      <c r="K347" s="234"/>
      <c r="L347" s="240"/>
      <c r="M347" s="241"/>
      <c r="N347" s="242"/>
      <c r="O347" s="242"/>
      <c r="P347" s="242"/>
      <c r="Q347" s="242"/>
      <c r="R347" s="242"/>
      <c r="S347" s="242"/>
      <c r="T347" s="243"/>
      <c r="AT347" s="244" t="s">
        <v>173</v>
      </c>
      <c r="AU347" s="244" t="s">
        <v>83</v>
      </c>
      <c r="AV347" s="11" t="s">
        <v>83</v>
      </c>
      <c r="AW347" s="11" t="s">
        <v>37</v>
      </c>
      <c r="AX347" s="11" t="s">
        <v>74</v>
      </c>
      <c r="AY347" s="244" t="s">
        <v>163</v>
      </c>
    </row>
    <row r="348" s="11" customFormat="1">
      <c r="B348" s="233"/>
      <c r="C348" s="234"/>
      <c r="D348" s="235" t="s">
        <v>173</v>
      </c>
      <c r="E348" s="236" t="s">
        <v>22</v>
      </c>
      <c r="F348" s="237" t="s">
        <v>1031</v>
      </c>
      <c r="G348" s="234"/>
      <c r="H348" s="238">
        <v>1106</v>
      </c>
      <c r="I348" s="239"/>
      <c r="J348" s="234"/>
      <c r="K348" s="234"/>
      <c r="L348" s="240"/>
      <c r="M348" s="241"/>
      <c r="N348" s="242"/>
      <c r="O348" s="242"/>
      <c r="P348" s="242"/>
      <c r="Q348" s="242"/>
      <c r="R348" s="242"/>
      <c r="S348" s="242"/>
      <c r="T348" s="243"/>
      <c r="AT348" s="244" t="s">
        <v>173</v>
      </c>
      <c r="AU348" s="244" t="s">
        <v>83</v>
      </c>
      <c r="AV348" s="11" t="s">
        <v>83</v>
      </c>
      <c r="AW348" s="11" t="s">
        <v>37</v>
      </c>
      <c r="AX348" s="11" t="s">
        <v>74</v>
      </c>
      <c r="AY348" s="244" t="s">
        <v>163</v>
      </c>
    </row>
    <row r="349" s="11" customFormat="1">
      <c r="B349" s="233"/>
      <c r="C349" s="234"/>
      <c r="D349" s="235" t="s">
        <v>173</v>
      </c>
      <c r="E349" s="236" t="s">
        <v>22</v>
      </c>
      <c r="F349" s="237" t="s">
        <v>1032</v>
      </c>
      <c r="G349" s="234"/>
      <c r="H349" s="238">
        <v>742</v>
      </c>
      <c r="I349" s="239"/>
      <c r="J349" s="234"/>
      <c r="K349" s="234"/>
      <c r="L349" s="240"/>
      <c r="M349" s="241"/>
      <c r="N349" s="242"/>
      <c r="O349" s="242"/>
      <c r="P349" s="242"/>
      <c r="Q349" s="242"/>
      <c r="R349" s="242"/>
      <c r="S349" s="242"/>
      <c r="T349" s="243"/>
      <c r="AT349" s="244" t="s">
        <v>173</v>
      </c>
      <c r="AU349" s="244" t="s">
        <v>83</v>
      </c>
      <c r="AV349" s="11" t="s">
        <v>83</v>
      </c>
      <c r="AW349" s="11" t="s">
        <v>37</v>
      </c>
      <c r="AX349" s="11" t="s">
        <v>74</v>
      </c>
      <c r="AY349" s="244" t="s">
        <v>163</v>
      </c>
    </row>
    <row r="350" s="13" customFormat="1">
      <c r="B350" s="261"/>
      <c r="C350" s="262"/>
      <c r="D350" s="235" t="s">
        <v>173</v>
      </c>
      <c r="E350" s="263" t="s">
        <v>22</v>
      </c>
      <c r="F350" s="264" t="s">
        <v>266</v>
      </c>
      <c r="G350" s="262"/>
      <c r="H350" s="265">
        <v>2558</v>
      </c>
      <c r="I350" s="266"/>
      <c r="J350" s="262"/>
      <c r="K350" s="262"/>
      <c r="L350" s="267"/>
      <c r="M350" s="268"/>
      <c r="N350" s="269"/>
      <c r="O350" s="269"/>
      <c r="P350" s="269"/>
      <c r="Q350" s="269"/>
      <c r="R350" s="269"/>
      <c r="S350" s="269"/>
      <c r="T350" s="270"/>
      <c r="AT350" s="271" t="s">
        <v>173</v>
      </c>
      <c r="AU350" s="271" t="s">
        <v>83</v>
      </c>
      <c r="AV350" s="13" t="s">
        <v>183</v>
      </c>
      <c r="AW350" s="13" t="s">
        <v>37</v>
      </c>
      <c r="AX350" s="13" t="s">
        <v>24</v>
      </c>
      <c r="AY350" s="271" t="s">
        <v>163</v>
      </c>
    </row>
    <row r="351" s="1" customFormat="1" ht="25.5" customHeight="1">
      <c r="B351" s="46"/>
      <c r="C351" s="221" t="s">
        <v>1055</v>
      </c>
      <c r="D351" s="221" t="s">
        <v>166</v>
      </c>
      <c r="E351" s="222" t="s">
        <v>543</v>
      </c>
      <c r="F351" s="223" t="s">
        <v>544</v>
      </c>
      <c r="G351" s="224" t="s">
        <v>261</v>
      </c>
      <c r="H351" s="225">
        <v>2633</v>
      </c>
      <c r="I351" s="226"/>
      <c r="J351" s="227">
        <f>ROUND(I351*H351,2)</f>
        <v>0</v>
      </c>
      <c r="K351" s="223" t="s">
        <v>232</v>
      </c>
      <c r="L351" s="72"/>
      <c r="M351" s="228" t="s">
        <v>22</v>
      </c>
      <c r="N351" s="229" t="s">
        <v>45</v>
      </c>
      <c r="O351" s="47"/>
      <c r="P351" s="230">
        <f>O351*H351</f>
        <v>0</v>
      </c>
      <c r="Q351" s="230">
        <v>0.00040000000000000002</v>
      </c>
      <c r="R351" s="230">
        <f>Q351*H351</f>
        <v>1.0532000000000001</v>
      </c>
      <c r="S351" s="230">
        <v>0</v>
      </c>
      <c r="T351" s="231">
        <f>S351*H351</f>
        <v>0</v>
      </c>
      <c r="AR351" s="24" t="s">
        <v>183</v>
      </c>
      <c r="AT351" s="24" t="s">
        <v>166</v>
      </c>
      <c r="AU351" s="24" t="s">
        <v>83</v>
      </c>
      <c r="AY351" s="24" t="s">
        <v>163</v>
      </c>
      <c r="BE351" s="232">
        <f>IF(N351="základní",J351,0)</f>
        <v>0</v>
      </c>
      <c r="BF351" s="232">
        <f>IF(N351="snížená",J351,0)</f>
        <v>0</v>
      </c>
      <c r="BG351" s="232">
        <f>IF(N351="zákl. přenesená",J351,0)</f>
        <v>0</v>
      </c>
      <c r="BH351" s="232">
        <f>IF(N351="sníž. přenesená",J351,0)</f>
        <v>0</v>
      </c>
      <c r="BI351" s="232">
        <f>IF(N351="nulová",J351,0)</f>
        <v>0</v>
      </c>
      <c r="BJ351" s="24" t="s">
        <v>24</v>
      </c>
      <c r="BK351" s="232">
        <f>ROUND(I351*H351,2)</f>
        <v>0</v>
      </c>
      <c r="BL351" s="24" t="s">
        <v>183</v>
      </c>
      <c r="BM351" s="24" t="s">
        <v>1056</v>
      </c>
    </row>
    <row r="352" s="1" customFormat="1">
      <c r="B352" s="46"/>
      <c r="C352" s="74"/>
      <c r="D352" s="235" t="s">
        <v>234</v>
      </c>
      <c r="E352" s="74"/>
      <c r="F352" s="259" t="s">
        <v>537</v>
      </c>
      <c r="G352" s="74"/>
      <c r="H352" s="74"/>
      <c r="I352" s="191"/>
      <c r="J352" s="74"/>
      <c r="K352" s="74"/>
      <c r="L352" s="72"/>
      <c r="M352" s="260"/>
      <c r="N352" s="47"/>
      <c r="O352" s="47"/>
      <c r="P352" s="47"/>
      <c r="Q352" s="47"/>
      <c r="R352" s="47"/>
      <c r="S352" s="47"/>
      <c r="T352" s="95"/>
      <c r="AT352" s="24" t="s">
        <v>234</v>
      </c>
      <c r="AU352" s="24" t="s">
        <v>83</v>
      </c>
    </row>
    <row r="353" s="11" customFormat="1">
      <c r="B353" s="233"/>
      <c r="C353" s="234"/>
      <c r="D353" s="235" t="s">
        <v>173</v>
      </c>
      <c r="E353" s="236" t="s">
        <v>22</v>
      </c>
      <c r="F353" s="237" t="s">
        <v>1034</v>
      </c>
      <c r="G353" s="234"/>
      <c r="H353" s="238">
        <v>2633</v>
      </c>
      <c r="I353" s="239"/>
      <c r="J353" s="234"/>
      <c r="K353" s="234"/>
      <c r="L353" s="240"/>
      <c r="M353" s="241"/>
      <c r="N353" s="242"/>
      <c r="O353" s="242"/>
      <c r="P353" s="242"/>
      <c r="Q353" s="242"/>
      <c r="R353" s="242"/>
      <c r="S353" s="242"/>
      <c r="T353" s="243"/>
      <c r="AT353" s="244" t="s">
        <v>173</v>
      </c>
      <c r="AU353" s="244" t="s">
        <v>83</v>
      </c>
      <c r="AV353" s="11" t="s">
        <v>83</v>
      </c>
      <c r="AW353" s="11" t="s">
        <v>37</v>
      </c>
      <c r="AX353" s="11" t="s">
        <v>24</v>
      </c>
      <c r="AY353" s="244" t="s">
        <v>163</v>
      </c>
    </row>
    <row r="354" s="1" customFormat="1" ht="25.5" customHeight="1">
      <c r="B354" s="46"/>
      <c r="C354" s="221" t="s">
        <v>1057</v>
      </c>
      <c r="D354" s="221" t="s">
        <v>166</v>
      </c>
      <c r="E354" s="222" t="s">
        <v>548</v>
      </c>
      <c r="F354" s="223" t="s">
        <v>549</v>
      </c>
      <c r="G354" s="224" t="s">
        <v>261</v>
      </c>
      <c r="H354" s="225">
        <v>760</v>
      </c>
      <c r="I354" s="226"/>
      <c r="J354" s="227">
        <f>ROUND(I354*H354,2)</f>
        <v>0</v>
      </c>
      <c r="K354" s="223" t="s">
        <v>232</v>
      </c>
      <c r="L354" s="72"/>
      <c r="M354" s="228" t="s">
        <v>22</v>
      </c>
      <c r="N354" s="229" t="s">
        <v>45</v>
      </c>
      <c r="O354" s="47"/>
      <c r="P354" s="230">
        <f>O354*H354</f>
        <v>0</v>
      </c>
      <c r="Q354" s="230">
        <v>0.00012999999999999999</v>
      </c>
      <c r="R354" s="230">
        <f>Q354*H354</f>
        <v>0.098799999999999985</v>
      </c>
      <c r="S354" s="230">
        <v>0</v>
      </c>
      <c r="T354" s="231">
        <f>S354*H354</f>
        <v>0</v>
      </c>
      <c r="AR354" s="24" t="s">
        <v>183</v>
      </c>
      <c r="AT354" s="24" t="s">
        <v>166</v>
      </c>
      <c r="AU354" s="24" t="s">
        <v>83</v>
      </c>
      <c r="AY354" s="24" t="s">
        <v>163</v>
      </c>
      <c r="BE354" s="232">
        <f>IF(N354="základní",J354,0)</f>
        <v>0</v>
      </c>
      <c r="BF354" s="232">
        <f>IF(N354="snížená",J354,0)</f>
        <v>0</v>
      </c>
      <c r="BG354" s="232">
        <f>IF(N354="zákl. přenesená",J354,0)</f>
        <v>0</v>
      </c>
      <c r="BH354" s="232">
        <f>IF(N354="sníž. přenesená",J354,0)</f>
        <v>0</v>
      </c>
      <c r="BI354" s="232">
        <f>IF(N354="nulová",J354,0)</f>
        <v>0</v>
      </c>
      <c r="BJ354" s="24" t="s">
        <v>24</v>
      </c>
      <c r="BK354" s="232">
        <f>ROUND(I354*H354,2)</f>
        <v>0</v>
      </c>
      <c r="BL354" s="24" t="s">
        <v>183</v>
      </c>
      <c r="BM354" s="24" t="s">
        <v>1058</v>
      </c>
    </row>
    <row r="355" s="1" customFormat="1">
      <c r="B355" s="46"/>
      <c r="C355" s="74"/>
      <c r="D355" s="235" t="s">
        <v>234</v>
      </c>
      <c r="E355" s="74"/>
      <c r="F355" s="259" t="s">
        <v>537</v>
      </c>
      <c r="G355" s="74"/>
      <c r="H355" s="74"/>
      <c r="I355" s="191"/>
      <c r="J355" s="74"/>
      <c r="K355" s="74"/>
      <c r="L355" s="72"/>
      <c r="M355" s="260"/>
      <c r="N355" s="47"/>
      <c r="O355" s="47"/>
      <c r="P355" s="47"/>
      <c r="Q355" s="47"/>
      <c r="R355" s="47"/>
      <c r="S355" s="47"/>
      <c r="T355" s="95"/>
      <c r="AT355" s="24" t="s">
        <v>234</v>
      </c>
      <c r="AU355" s="24" t="s">
        <v>83</v>
      </c>
    </row>
    <row r="356" s="11" customFormat="1">
      <c r="B356" s="233"/>
      <c r="C356" s="234"/>
      <c r="D356" s="235" t="s">
        <v>173</v>
      </c>
      <c r="E356" s="236" t="s">
        <v>22</v>
      </c>
      <c r="F356" s="237" t="s">
        <v>1036</v>
      </c>
      <c r="G356" s="234"/>
      <c r="H356" s="238">
        <v>760</v>
      </c>
      <c r="I356" s="239"/>
      <c r="J356" s="234"/>
      <c r="K356" s="234"/>
      <c r="L356" s="240"/>
      <c r="M356" s="241"/>
      <c r="N356" s="242"/>
      <c r="O356" s="242"/>
      <c r="P356" s="242"/>
      <c r="Q356" s="242"/>
      <c r="R356" s="242"/>
      <c r="S356" s="242"/>
      <c r="T356" s="243"/>
      <c r="AT356" s="244" t="s">
        <v>173</v>
      </c>
      <c r="AU356" s="244" t="s">
        <v>83</v>
      </c>
      <c r="AV356" s="11" t="s">
        <v>83</v>
      </c>
      <c r="AW356" s="11" t="s">
        <v>37</v>
      </c>
      <c r="AX356" s="11" t="s">
        <v>24</v>
      </c>
      <c r="AY356" s="244" t="s">
        <v>163</v>
      </c>
    </row>
    <row r="357" s="1" customFormat="1" ht="25.5" customHeight="1">
      <c r="B357" s="46"/>
      <c r="C357" s="221" t="s">
        <v>1059</v>
      </c>
      <c r="D357" s="221" t="s">
        <v>166</v>
      </c>
      <c r="E357" s="222" t="s">
        <v>552</v>
      </c>
      <c r="F357" s="223" t="s">
        <v>553</v>
      </c>
      <c r="G357" s="224" t="s">
        <v>231</v>
      </c>
      <c r="H357" s="225">
        <v>936</v>
      </c>
      <c r="I357" s="226"/>
      <c r="J357" s="227">
        <f>ROUND(I357*H357,2)</f>
        <v>0</v>
      </c>
      <c r="K357" s="223" t="s">
        <v>232</v>
      </c>
      <c r="L357" s="72"/>
      <c r="M357" s="228" t="s">
        <v>22</v>
      </c>
      <c r="N357" s="229" t="s">
        <v>45</v>
      </c>
      <c r="O357" s="47"/>
      <c r="P357" s="230">
        <f>O357*H357</f>
        <v>0</v>
      </c>
      <c r="Q357" s="230">
        <v>0.0016000000000000001</v>
      </c>
      <c r="R357" s="230">
        <f>Q357*H357</f>
        <v>1.4976</v>
      </c>
      <c r="S357" s="230">
        <v>0</v>
      </c>
      <c r="T357" s="231">
        <f>S357*H357</f>
        <v>0</v>
      </c>
      <c r="AR357" s="24" t="s">
        <v>183</v>
      </c>
      <c r="AT357" s="24" t="s">
        <v>166</v>
      </c>
      <c r="AU357" s="24" t="s">
        <v>83</v>
      </c>
      <c r="AY357" s="24" t="s">
        <v>163</v>
      </c>
      <c r="BE357" s="232">
        <f>IF(N357="základní",J357,0)</f>
        <v>0</v>
      </c>
      <c r="BF357" s="232">
        <f>IF(N357="snížená",J357,0)</f>
        <v>0</v>
      </c>
      <c r="BG357" s="232">
        <f>IF(N357="zákl. přenesená",J357,0)</f>
        <v>0</v>
      </c>
      <c r="BH357" s="232">
        <f>IF(N357="sníž. přenesená",J357,0)</f>
        <v>0</v>
      </c>
      <c r="BI357" s="232">
        <f>IF(N357="nulová",J357,0)</f>
        <v>0</v>
      </c>
      <c r="BJ357" s="24" t="s">
        <v>24</v>
      </c>
      <c r="BK357" s="232">
        <f>ROUND(I357*H357,2)</f>
        <v>0</v>
      </c>
      <c r="BL357" s="24" t="s">
        <v>183</v>
      </c>
      <c r="BM357" s="24" t="s">
        <v>1060</v>
      </c>
    </row>
    <row r="358" s="1" customFormat="1">
      <c r="B358" s="46"/>
      <c r="C358" s="74"/>
      <c r="D358" s="235" t="s">
        <v>234</v>
      </c>
      <c r="E358" s="74"/>
      <c r="F358" s="259" t="s">
        <v>537</v>
      </c>
      <c r="G358" s="74"/>
      <c r="H358" s="74"/>
      <c r="I358" s="191"/>
      <c r="J358" s="74"/>
      <c r="K358" s="74"/>
      <c r="L358" s="72"/>
      <c r="M358" s="260"/>
      <c r="N358" s="47"/>
      <c r="O358" s="47"/>
      <c r="P358" s="47"/>
      <c r="Q358" s="47"/>
      <c r="R358" s="47"/>
      <c r="S358" s="47"/>
      <c r="T358" s="95"/>
      <c r="AT358" s="24" t="s">
        <v>234</v>
      </c>
      <c r="AU358" s="24" t="s">
        <v>83</v>
      </c>
    </row>
    <row r="359" s="11" customFormat="1">
      <c r="B359" s="233"/>
      <c r="C359" s="234"/>
      <c r="D359" s="235" t="s">
        <v>173</v>
      </c>
      <c r="E359" s="236" t="s">
        <v>22</v>
      </c>
      <c r="F359" s="237" t="s">
        <v>1038</v>
      </c>
      <c r="G359" s="234"/>
      <c r="H359" s="238">
        <v>34</v>
      </c>
      <c r="I359" s="239"/>
      <c r="J359" s="234"/>
      <c r="K359" s="234"/>
      <c r="L359" s="240"/>
      <c r="M359" s="241"/>
      <c r="N359" s="242"/>
      <c r="O359" s="242"/>
      <c r="P359" s="242"/>
      <c r="Q359" s="242"/>
      <c r="R359" s="242"/>
      <c r="S359" s="242"/>
      <c r="T359" s="243"/>
      <c r="AT359" s="244" t="s">
        <v>173</v>
      </c>
      <c r="AU359" s="244" t="s">
        <v>83</v>
      </c>
      <c r="AV359" s="11" t="s">
        <v>83</v>
      </c>
      <c r="AW359" s="11" t="s">
        <v>37</v>
      </c>
      <c r="AX359" s="11" t="s">
        <v>74</v>
      </c>
      <c r="AY359" s="244" t="s">
        <v>163</v>
      </c>
    </row>
    <row r="360" s="11" customFormat="1">
      <c r="B360" s="233"/>
      <c r="C360" s="234"/>
      <c r="D360" s="235" t="s">
        <v>173</v>
      </c>
      <c r="E360" s="236" t="s">
        <v>22</v>
      </c>
      <c r="F360" s="237" t="s">
        <v>1039</v>
      </c>
      <c r="G360" s="234"/>
      <c r="H360" s="238">
        <v>615</v>
      </c>
      <c r="I360" s="239"/>
      <c r="J360" s="234"/>
      <c r="K360" s="234"/>
      <c r="L360" s="240"/>
      <c r="M360" s="241"/>
      <c r="N360" s="242"/>
      <c r="O360" s="242"/>
      <c r="P360" s="242"/>
      <c r="Q360" s="242"/>
      <c r="R360" s="242"/>
      <c r="S360" s="242"/>
      <c r="T360" s="243"/>
      <c r="AT360" s="244" t="s">
        <v>173</v>
      </c>
      <c r="AU360" s="244" t="s">
        <v>83</v>
      </c>
      <c r="AV360" s="11" t="s">
        <v>83</v>
      </c>
      <c r="AW360" s="11" t="s">
        <v>37</v>
      </c>
      <c r="AX360" s="11" t="s">
        <v>74</v>
      </c>
      <c r="AY360" s="244" t="s">
        <v>163</v>
      </c>
    </row>
    <row r="361" s="11" customFormat="1">
      <c r="B361" s="233"/>
      <c r="C361" s="234"/>
      <c r="D361" s="235" t="s">
        <v>173</v>
      </c>
      <c r="E361" s="236" t="s">
        <v>22</v>
      </c>
      <c r="F361" s="237" t="s">
        <v>1040</v>
      </c>
      <c r="G361" s="234"/>
      <c r="H361" s="238">
        <v>25</v>
      </c>
      <c r="I361" s="239"/>
      <c r="J361" s="234"/>
      <c r="K361" s="234"/>
      <c r="L361" s="240"/>
      <c r="M361" s="241"/>
      <c r="N361" s="242"/>
      <c r="O361" s="242"/>
      <c r="P361" s="242"/>
      <c r="Q361" s="242"/>
      <c r="R361" s="242"/>
      <c r="S361" s="242"/>
      <c r="T361" s="243"/>
      <c r="AT361" s="244" t="s">
        <v>173</v>
      </c>
      <c r="AU361" s="244" t="s">
        <v>83</v>
      </c>
      <c r="AV361" s="11" t="s">
        <v>83</v>
      </c>
      <c r="AW361" s="11" t="s">
        <v>37</v>
      </c>
      <c r="AX361" s="11" t="s">
        <v>74</v>
      </c>
      <c r="AY361" s="244" t="s">
        <v>163</v>
      </c>
    </row>
    <row r="362" s="11" customFormat="1">
      <c r="B362" s="233"/>
      <c r="C362" s="234"/>
      <c r="D362" s="235" t="s">
        <v>173</v>
      </c>
      <c r="E362" s="236" t="s">
        <v>22</v>
      </c>
      <c r="F362" s="237" t="s">
        <v>1041</v>
      </c>
      <c r="G362" s="234"/>
      <c r="H362" s="238">
        <v>131</v>
      </c>
      <c r="I362" s="239"/>
      <c r="J362" s="234"/>
      <c r="K362" s="234"/>
      <c r="L362" s="240"/>
      <c r="M362" s="241"/>
      <c r="N362" s="242"/>
      <c r="O362" s="242"/>
      <c r="P362" s="242"/>
      <c r="Q362" s="242"/>
      <c r="R362" s="242"/>
      <c r="S362" s="242"/>
      <c r="T362" s="243"/>
      <c r="AT362" s="244" t="s">
        <v>173</v>
      </c>
      <c r="AU362" s="244" t="s">
        <v>83</v>
      </c>
      <c r="AV362" s="11" t="s">
        <v>83</v>
      </c>
      <c r="AW362" s="11" t="s">
        <v>37</v>
      </c>
      <c r="AX362" s="11" t="s">
        <v>74</v>
      </c>
      <c r="AY362" s="244" t="s">
        <v>163</v>
      </c>
    </row>
    <row r="363" s="11" customFormat="1">
      <c r="B363" s="233"/>
      <c r="C363" s="234"/>
      <c r="D363" s="235" t="s">
        <v>173</v>
      </c>
      <c r="E363" s="236" t="s">
        <v>22</v>
      </c>
      <c r="F363" s="237" t="s">
        <v>1042</v>
      </c>
      <c r="G363" s="234"/>
      <c r="H363" s="238">
        <v>56</v>
      </c>
      <c r="I363" s="239"/>
      <c r="J363" s="234"/>
      <c r="K363" s="234"/>
      <c r="L363" s="240"/>
      <c r="M363" s="241"/>
      <c r="N363" s="242"/>
      <c r="O363" s="242"/>
      <c r="P363" s="242"/>
      <c r="Q363" s="242"/>
      <c r="R363" s="242"/>
      <c r="S363" s="242"/>
      <c r="T363" s="243"/>
      <c r="AT363" s="244" t="s">
        <v>173</v>
      </c>
      <c r="AU363" s="244" t="s">
        <v>83</v>
      </c>
      <c r="AV363" s="11" t="s">
        <v>83</v>
      </c>
      <c r="AW363" s="11" t="s">
        <v>37</v>
      </c>
      <c r="AX363" s="11" t="s">
        <v>74</v>
      </c>
      <c r="AY363" s="244" t="s">
        <v>163</v>
      </c>
    </row>
    <row r="364" s="11" customFormat="1">
      <c r="B364" s="233"/>
      <c r="C364" s="234"/>
      <c r="D364" s="235" t="s">
        <v>173</v>
      </c>
      <c r="E364" s="236" t="s">
        <v>22</v>
      </c>
      <c r="F364" s="237" t="s">
        <v>1043</v>
      </c>
      <c r="G364" s="234"/>
      <c r="H364" s="238">
        <v>15</v>
      </c>
      <c r="I364" s="239"/>
      <c r="J364" s="234"/>
      <c r="K364" s="234"/>
      <c r="L364" s="240"/>
      <c r="M364" s="241"/>
      <c r="N364" s="242"/>
      <c r="O364" s="242"/>
      <c r="P364" s="242"/>
      <c r="Q364" s="242"/>
      <c r="R364" s="242"/>
      <c r="S364" s="242"/>
      <c r="T364" s="243"/>
      <c r="AT364" s="244" t="s">
        <v>173</v>
      </c>
      <c r="AU364" s="244" t="s">
        <v>83</v>
      </c>
      <c r="AV364" s="11" t="s">
        <v>83</v>
      </c>
      <c r="AW364" s="11" t="s">
        <v>37</v>
      </c>
      <c r="AX364" s="11" t="s">
        <v>74</v>
      </c>
      <c r="AY364" s="244" t="s">
        <v>163</v>
      </c>
    </row>
    <row r="365" s="11" customFormat="1">
      <c r="B365" s="233"/>
      <c r="C365" s="234"/>
      <c r="D365" s="235" t="s">
        <v>173</v>
      </c>
      <c r="E365" s="236" t="s">
        <v>22</v>
      </c>
      <c r="F365" s="237" t="s">
        <v>1044</v>
      </c>
      <c r="G365" s="234"/>
      <c r="H365" s="238">
        <v>60</v>
      </c>
      <c r="I365" s="239"/>
      <c r="J365" s="234"/>
      <c r="K365" s="234"/>
      <c r="L365" s="240"/>
      <c r="M365" s="241"/>
      <c r="N365" s="242"/>
      <c r="O365" s="242"/>
      <c r="P365" s="242"/>
      <c r="Q365" s="242"/>
      <c r="R365" s="242"/>
      <c r="S365" s="242"/>
      <c r="T365" s="243"/>
      <c r="AT365" s="244" t="s">
        <v>173</v>
      </c>
      <c r="AU365" s="244" t="s">
        <v>83</v>
      </c>
      <c r="AV365" s="11" t="s">
        <v>83</v>
      </c>
      <c r="AW365" s="11" t="s">
        <v>37</v>
      </c>
      <c r="AX365" s="11" t="s">
        <v>74</v>
      </c>
      <c r="AY365" s="244" t="s">
        <v>163</v>
      </c>
    </row>
    <row r="366" s="13" customFormat="1">
      <c r="B366" s="261"/>
      <c r="C366" s="262"/>
      <c r="D366" s="235" t="s">
        <v>173</v>
      </c>
      <c r="E366" s="263" t="s">
        <v>22</v>
      </c>
      <c r="F366" s="264" t="s">
        <v>266</v>
      </c>
      <c r="G366" s="262"/>
      <c r="H366" s="265">
        <v>936</v>
      </c>
      <c r="I366" s="266"/>
      <c r="J366" s="262"/>
      <c r="K366" s="262"/>
      <c r="L366" s="267"/>
      <c r="M366" s="268"/>
      <c r="N366" s="269"/>
      <c r="O366" s="269"/>
      <c r="P366" s="269"/>
      <c r="Q366" s="269"/>
      <c r="R366" s="269"/>
      <c r="S366" s="269"/>
      <c r="T366" s="270"/>
      <c r="AT366" s="271" t="s">
        <v>173</v>
      </c>
      <c r="AU366" s="271" t="s">
        <v>83</v>
      </c>
      <c r="AV366" s="13" t="s">
        <v>183</v>
      </c>
      <c r="AW366" s="13" t="s">
        <v>37</v>
      </c>
      <c r="AX366" s="13" t="s">
        <v>24</v>
      </c>
      <c r="AY366" s="271" t="s">
        <v>163</v>
      </c>
    </row>
    <row r="367" s="1" customFormat="1" ht="25.5" customHeight="1">
      <c r="B367" s="46"/>
      <c r="C367" s="221" t="s">
        <v>1061</v>
      </c>
      <c r="D367" s="221" t="s">
        <v>166</v>
      </c>
      <c r="E367" s="222" t="s">
        <v>1062</v>
      </c>
      <c r="F367" s="223" t="s">
        <v>1063</v>
      </c>
      <c r="G367" s="224" t="s">
        <v>231</v>
      </c>
      <c r="H367" s="225">
        <v>17</v>
      </c>
      <c r="I367" s="226"/>
      <c r="J367" s="227">
        <f>ROUND(I367*H367,2)</f>
        <v>0</v>
      </c>
      <c r="K367" s="223" t="s">
        <v>232</v>
      </c>
      <c r="L367" s="72"/>
      <c r="M367" s="228" t="s">
        <v>22</v>
      </c>
      <c r="N367" s="229" t="s">
        <v>45</v>
      </c>
      <c r="O367" s="47"/>
      <c r="P367" s="230">
        <f>O367*H367</f>
        <v>0</v>
      </c>
      <c r="Q367" s="230">
        <v>0.0016000000000000001</v>
      </c>
      <c r="R367" s="230">
        <f>Q367*H367</f>
        <v>0.027200000000000002</v>
      </c>
      <c r="S367" s="230">
        <v>0</v>
      </c>
      <c r="T367" s="231">
        <f>S367*H367</f>
        <v>0</v>
      </c>
      <c r="AR367" s="24" t="s">
        <v>183</v>
      </c>
      <c r="AT367" s="24" t="s">
        <v>166</v>
      </c>
      <c r="AU367" s="24" t="s">
        <v>83</v>
      </c>
      <c r="AY367" s="24" t="s">
        <v>163</v>
      </c>
      <c r="BE367" s="232">
        <f>IF(N367="základní",J367,0)</f>
        <v>0</v>
      </c>
      <c r="BF367" s="232">
        <f>IF(N367="snížená",J367,0)</f>
        <v>0</v>
      </c>
      <c r="BG367" s="232">
        <f>IF(N367="zákl. přenesená",J367,0)</f>
        <v>0</v>
      </c>
      <c r="BH367" s="232">
        <f>IF(N367="sníž. přenesená",J367,0)</f>
        <v>0</v>
      </c>
      <c r="BI367" s="232">
        <f>IF(N367="nulová",J367,0)</f>
        <v>0</v>
      </c>
      <c r="BJ367" s="24" t="s">
        <v>24</v>
      </c>
      <c r="BK367" s="232">
        <f>ROUND(I367*H367,2)</f>
        <v>0</v>
      </c>
      <c r="BL367" s="24" t="s">
        <v>183</v>
      </c>
      <c r="BM367" s="24" t="s">
        <v>1064</v>
      </c>
    </row>
    <row r="368" s="1" customFormat="1">
      <c r="B368" s="46"/>
      <c r="C368" s="74"/>
      <c r="D368" s="235" t="s">
        <v>234</v>
      </c>
      <c r="E368" s="74"/>
      <c r="F368" s="259" t="s">
        <v>537</v>
      </c>
      <c r="G368" s="74"/>
      <c r="H368" s="74"/>
      <c r="I368" s="191"/>
      <c r="J368" s="74"/>
      <c r="K368" s="74"/>
      <c r="L368" s="72"/>
      <c r="M368" s="260"/>
      <c r="N368" s="47"/>
      <c r="O368" s="47"/>
      <c r="P368" s="47"/>
      <c r="Q368" s="47"/>
      <c r="R368" s="47"/>
      <c r="S368" s="47"/>
      <c r="T368" s="95"/>
      <c r="AT368" s="24" t="s">
        <v>234</v>
      </c>
      <c r="AU368" s="24" t="s">
        <v>83</v>
      </c>
    </row>
    <row r="369" s="11" customFormat="1">
      <c r="B369" s="233"/>
      <c r="C369" s="234"/>
      <c r="D369" s="235" t="s">
        <v>173</v>
      </c>
      <c r="E369" s="236" t="s">
        <v>22</v>
      </c>
      <c r="F369" s="237" t="s">
        <v>1048</v>
      </c>
      <c r="G369" s="234"/>
      <c r="H369" s="238">
        <v>17</v>
      </c>
      <c r="I369" s="239"/>
      <c r="J369" s="234"/>
      <c r="K369" s="234"/>
      <c r="L369" s="240"/>
      <c r="M369" s="241"/>
      <c r="N369" s="242"/>
      <c r="O369" s="242"/>
      <c r="P369" s="242"/>
      <c r="Q369" s="242"/>
      <c r="R369" s="242"/>
      <c r="S369" s="242"/>
      <c r="T369" s="243"/>
      <c r="AT369" s="244" t="s">
        <v>173</v>
      </c>
      <c r="AU369" s="244" t="s">
        <v>83</v>
      </c>
      <c r="AV369" s="11" t="s">
        <v>83</v>
      </c>
      <c r="AW369" s="11" t="s">
        <v>37</v>
      </c>
      <c r="AX369" s="11" t="s">
        <v>24</v>
      </c>
      <c r="AY369" s="244" t="s">
        <v>163</v>
      </c>
    </row>
    <row r="370" s="1" customFormat="1" ht="25.5" customHeight="1">
      <c r="B370" s="46"/>
      <c r="C370" s="221" t="s">
        <v>1065</v>
      </c>
      <c r="D370" s="221" t="s">
        <v>166</v>
      </c>
      <c r="E370" s="222" t="s">
        <v>556</v>
      </c>
      <c r="F370" s="223" t="s">
        <v>557</v>
      </c>
      <c r="G370" s="224" t="s">
        <v>231</v>
      </c>
      <c r="H370" s="225">
        <v>12.5</v>
      </c>
      <c r="I370" s="226"/>
      <c r="J370" s="227">
        <f>ROUND(I370*H370,2)</f>
        <v>0</v>
      </c>
      <c r="K370" s="223" t="s">
        <v>22</v>
      </c>
      <c r="L370" s="72"/>
      <c r="M370" s="228" t="s">
        <v>22</v>
      </c>
      <c r="N370" s="229" t="s">
        <v>45</v>
      </c>
      <c r="O370" s="47"/>
      <c r="P370" s="230">
        <f>O370*H370</f>
        <v>0</v>
      </c>
      <c r="Q370" s="230">
        <v>0.0016000000000000001</v>
      </c>
      <c r="R370" s="230">
        <f>Q370*H370</f>
        <v>0.02</v>
      </c>
      <c r="S370" s="230">
        <v>0</v>
      </c>
      <c r="T370" s="231">
        <f>S370*H370</f>
        <v>0</v>
      </c>
      <c r="AR370" s="24" t="s">
        <v>183</v>
      </c>
      <c r="AT370" s="24" t="s">
        <v>166</v>
      </c>
      <c r="AU370" s="24" t="s">
        <v>83</v>
      </c>
      <c r="AY370" s="24" t="s">
        <v>163</v>
      </c>
      <c r="BE370" s="232">
        <f>IF(N370="základní",J370,0)</f>
        <v>0</v>
      </c>
      <c r="BF370" s="232">
        <f>IF(N370="snížená",J370,0)</f>
        <v>0</v>
      </c>
      <c r="BG370" s="232">
        <f>IF(N370="zákl. přenesená",J370,0)</f>
        <v>0</v>
      </c>
      <c r="BH370" s="232">
        <f>IF(N370="sníž. přenesená",J370,0)</f>
        <v>0</v>
      </c>
      <c r="BI370" s="232">
        <f>IF(N370="nulová",J370,0)</f>
        <v>0</v>
      </c>
      <c r="BJ370" s="24" t="s">
        <v>24</v>
      </c>
      <c r="BK370" s="232">
        <f>ROUND(I370*H370,2)</f>
        <v>0</v>
      </c>
      <c r="BL370" s="24" t="s">
        <v>183</v>
      </c>
      <c r="BM370" s="24" t="s">
        <v>1066</v>
      </c>
    </row>
    <row r="371" s="1" customFormat="1">
      <c r="B371" s="46"/>
      <c r="C371" s="74"/>
      <c r="D371" s="235" t="s">
        <v>234</v>
      </c>
      <c r="E371" s="74"/>
      <c r="F371" s="259" t="s">
        <v>537</v>
      </c>
      <c r="G371" s="74"/>
      <c r="H371" s="74"/>
      <c r="I371" s="191"/>
      <c r="J371" s="74"/>
      <c r="K371" s="74"/>
      <c r="L371" s="72"/>
      <c r="M371" s="260"/>
      <c r="N371" s="47"/>
      <c r="O371" s="47"/>
      <c r="P371" s="47"/>
      <c r="Q371" s="47"/>
      <c r="R371" s="47"/>
      <c r="S371" s="47"/>
      <c r="T371" s="95"/>
      <c r="AT371" s="24" t="s">
        <v>234</v>
      </c>
      <c r="AU371" s="24" t="s">
        <v>83</v>
      </c>
    </row>
    <row r="372" s="11" customFormat="1">
      <c r="B372" s="233"/>
      <c r="C372" s="234"/>
      <c r="D372" s="235" t="s">
        <v>173</v>
      </c>
      <c r="E372" s="236" t="s">
        <v>22</v>
      </c>
      <c r="F372" s="237" t="s">
        <v>1050</v>
      </c>
      <c r="G372" s="234"/>
      <c r="H372" s="238">
        <v>4.5</v>
      </c>
      <c r="I372" s="239"/>
      <c r="J372" s="234"/>
      <c r="K372" s="234"/>
      <c r="L372" s="240"/>
      <c r="M372" s="241"/>
      <c r="N372" s="242"/>
      <c r="O372" s="242"/>
      <c r="P372" s="242"/>
      <c r="Q372" s="242"/>
      <c r="R372" s="242"/>
      <c r="S372" s="242"/>
      <c r="T372" s="243"/>
      <c r="AT372" s="244" t="s">
        <v>173</v>
      </c>
      <c r="AU372" s="244" t="s">
        <v>83</v>
      </c>
      <c r="AV372" s="11" t="s">
        <v>83</v>
      </c>
      <c r="AW372" s="11" t="s">
        <v>37</v>
      </c>
      <c r="AX372" s="11" t="s">
        <v>74</v>
      </c>
      <c r="AY372" s="244" t="s">
        <v>163</v>
      </c>
    </row>
    <row r="373" s="11" customFormat="1">
      <c r="B373" s="233"/>
      <c r="C373" s="234"/>
      <c r="D373" s="235" t="s">
        <v>173</v>
      </c>
      <c r="E373" s="236" t="s">
        <v>22</v>
      </c>
      <c r="F373" s="237" t="s">
        <v>1051</v>
      </c>
      <c r="G373" s="234"/>
      <c r="H373" s="238">
        <v>8</v>
      </c>
      <c r="I373" s="239"/>
      <c r="J373" s="234"/>
      <c r="K373" s="234"/>
      <c r="L373" s="240"/>
      <c r="M373" s="241"/>
      <c r="N373" s="242"/>
      <c r="O373" s="242"/>
      <c r="P373" s="242"/>
      <c r="Q373" s="242"/>
      <c r="R373" s="242"/>
      <c r="S373" s="242"/>
      <c r="T373" s="243"/>
      <c r="AT373" s="244" t="s">
        <v>173</v>
      </c>
      <c r="AU373" s="244" t="s">
        <v>83</v>
      </c>
      <c r="AV373" s="11" t="s">
        <v>83</v>
      </c>
      <c r="AW373" s="11" t="s">
        <v>37</v>
      </c>
      <c r="AX373" s="11" t="s">
        <v>74</v>
      </c>
      <c r="AY373" s="244" t="s">
        <v>163</v>
      </c>
    </row>
    <row r="374" s="13" customFormat="1">
      <c r="B374" s="261"/>
      <c r="C374" s="262"/>
      <c r="D374" s="235" t="s">
        <v>173</v>
      </c>
      <c r="E374" s="263" t="s">
        <v>22</v>
      </c>
      <c r="F374" s="264" t="s">
        <v>266</v>
      </c>
      <c r="G374" s="262"/>
      <c r="H374" s="265">
        <v>12.5</v>
      </c>
      <c r="I374" s="266"/>
      <c r="J374" s="262"/>
      <c r="K374" s="262"/>
      <c r="L374" s="267"/>
      <c r="M374" s="268"/>
      <c r="N374" s="269"/>
      <c r="O374" s="269"/>
      <c r="P374" s="269"/>
      <c r="Q374" s="269"/>
      <c r="R374" s="269"/>
      <c r="S374" s="269"/>
      <c r="T374" s="270"/>
      <c r="AT374" s="271" t="s">
        <v>173</v>
      </c>
      <c r="AU374" s="271" t="s">
        <v>83</v>
      </c>
      <c r="AV374" s="13" t="s">
        <v>183</v>
      </c>
      <c r="AW374" s="13" t="s">
        <v>37</v>
      </c>
      <c r="AX374" s="13" t="s">
        <v>24</v>
      </c>
      <c r="AY374" s="271" t="s">
        <v>163</v>
      </c>
    </row>
    <row r="375" s="1" customFormat="1" ht="25.5" customHeight="1">
      <c r="B375" s="46"/>
      <c r="C375" s="221" t="s">
        <v>1067</v>
      </c>
      <c r="D375" s="221" t="s">
        <v>166</v>
      </c>
      <c r="E375" s="222" t="s">
        <v>560</v>
      </c>
      <c r="F375" s="223" t="s">
        <v>561</v>
      </c>
      <c r="G375" s="224" t="s">
        <v>261</v>
      </c>
      <c r="H375" s="225">
        <v>6770</v>
      </c>
      <c r="I375" s="226"/>
      <c r="J375" s="227">
        <f>ROUND(I375*H375,2)</f>
        <v>0</v>
      </c>
      <c r="K375" s="223" t="s">
        <v>232</v>
      </c>
      <c r="L375" s="72"/>
      <c r="M375" s="228" t="s">
        <v>22</v>
      </c>
      <c r="N375" s="229" t="s">
        <v>45</v>
      </c>
      <c r="O375" s="47"/>
      <c r="P375" s="230">
        <f>O375*H375</f>
        <v>0</v>
      </c>
      <c r="Q375" s="230">
        <v>0</v>
      </c>
      <c r="R375" s="230">
        <f>Q375*H375</f>
        <v>0</v>
      </c>
      <c r="S375" s="230">
        <v>0</v>
      </c>
      <c r="T375" s="231">
        <f>S375*H375</f>
        <v>0</v>
      </c>
      <c r="AR375" s="24" t="s">
        <v>183</v>
      </c>
      <c r="AT375" s="24" t="s">
        <v>166</v>
      </c>
      <c r="AU375" s="24" t="s">
        <v>83</v>
      </c>
      <c r="AY375" s="24" t="s">
        <v>163</v>
      </c>
      <c r="BE375" s="232">
        <f>IF(N375="základní",J375,0)</f>
        <v>0</v>
      </c>
      <c r="BF375" s="232">
        <f>IF(N375="snížená",J375,0)</f>
        <v>0</v>
      </c>
      <c r="BG375" s="232">
        <f>IF(N375="zákl. přenesená",J375,0)</f>
        <v>0</v>
      </c>
      <c r="BH375" s="232">
        <f>IF(N375="sníž. přenesená",J375,0)</f>
        <v>0</v>
      </c>
      <c r="BI375" s="232">
        <f>IF(N375="nulová",J375,0)</f>
        <v>0</v>
      </c>
      <c r="BJ375" s="24" t="s">
        <v>24</v>
      </c>
      <c r="BK375" s="232">
        <f>ROUND(I375*H375,2)</f>
        <v>0</v>
      </c>
      <c r="BL375" s="24" t="s">
        <v>183</v>
      </c>
      <c r="BM375" s="24" t="s">
        <v>1068</v>
      </c>
    </row>
    <row r="376" s="1" customFormat="1">
      <c r="B376" s="46"/>
      <c r="C376" s="74"/>
      <c r="D376" s="235" t="s">
        <v>234</v>
      </c>
      <c r="E376" s="74"/>
      <c r="F376" s="259" t="s">
        <v>563</v>
      </c>
      <c r="G376" s="74"/>
      <c r="H376" s="74"/>
      <c r="I376" s="191"/>
      <c r="J376" s="74"/>
      <c r="K376" s="74"/>
      <c r="L376" s="72"/>
      <c r="M376" s="260"/>
      <c r="N376" s="47"/>
      <c r="O376" s="47"/>
      <c r="P376" s="47"/>
      <c r="Q376" s="47"/>
      <c r="R376" s="47"/>
      <c r="S376" s="47"/>
      <c r="T376" s="95"/>
      <c r="AT376" s="24" t="s">
        <v>234</v>
      </c>
      <c r="AU376" s="24" t="s">
        <v>83</v>
      </c>
    </row>
    <row r="377" s="11" customFormat="1">
      <c r="B377" s="233"/>
      <c r="C377" s="234"/>
      <c r="D377" s="235" t="s">
        <v>173</v>
      </c>
      <c r="E377" s="236" t="s">
        <v>22</v>
      </c>
      <c r="F377" s="237" t="s">
        <v>1069</v>
      </c>
      <c r="G377" s="234"/>
      <c r="H377" s="238">
        <v>6770</v>
      </c>
      <c r="I377" s="239"/>
      <c r="J377" s="234"/>
      <c r="K377" s="234"/>
      <c r="L377" s="240"/>
      <c r="M377" s="241"/>
      <c r="N377" s="242"/>
      <c r="O377" s="242"/>
      <c r="P377" s="242"/>
      <c r="Q377" s="242"/>
      <c r="R377" s="242"/>
      <c r="S377" s="242"/>
      <c r="T377" s="243"/>
      <c r="AT377" s="244" t="s">
        <v>173</v>
      </c>
      <c r="AU377" s="244" t="s">
        <v>83</v>
      </c>
      <c r="AV377" s="11" t="s">
        <v>83</v>
      </c>
      <c r="AW377" s="11" t="s">
        <v>37</v>
      </c>
      <c r="AX377" s="11" t="s">
        <v>24</v>
      </c>
      <c r="AY377" s="244" t="s">
        <v>163</v>
      </c>
    </row>
    <row r="378" s="1" customFormat="1" ht="25.5" customHeight="1">
      <c r="B378" s="46"/>
      <c r="C378" s="221" t="s">
        <v>1070</v>
      </c>
      <c r="D378" s="221" t="s">
        <v>166</v>
      </c>
      <c r="E378" s="222" t="s">
        <v>566</v>
      </c>
      <c r="F378" s="223" t="s">
        <v>567</v>
      </c>
      <c r="G378" s="224" t="s">
        <v>231</v>
      </c>
      <c r="H378" s="225">
        <v>965.5</v>
      </c>
      <c r="I378" s="226"/>
      <c r="J378" s="227">
        <f>ROUND(I378*H378,2)</f>
        <v>0</v>
      </c>
      <c r="K378" s="223" t="s">
        <v>232</v>
      </c>
      <c r="L378" s="72"/>
      <c r="M378" s="228" t="s">
        <v>22</v>
      </c>
      <c r="N378" s="229" t="s">
        <v>45</v>
      </c>
      <c r="O378" s="47"/>
      <c r="P378" s="230">
        <f>O378*H378</f>
        <v>0</v>
      </c>
      <c r="Q378" s="230">
        <v>1.0000000000000001E-05</v>
      </c>
      <c r="R378" s="230">
        <f>Q378*H378</f>
        <v>0.0096550000000000004</v>
      </c>
      <c r="S378" s="230">
        <v>0</v>
      </c>
      <c r="T378" s="231">
        <f>S378*H378</f>
        <v>0</v>
      </c>
      <c r="AR378" s="24" t="s">
        <v>183</v>
      </c>
      <c r="AT378" s="24" t="s">
        <v>166</v>
      </c>
      <c r="AU378" s="24" t="s">
        <v>83</v>
      </c>
      <c r="AY378" s="24" t="s">
        <v>163</v>
      </c>
      <c r="BE378" s="232">
        <f>IF(N378="základní",J378,0)</f>
        <v>0</v>
      </c>
      <c r="BF378" s="232">
        <f>IF(N378="snížená",J378,0)</f>
        <v>0</v>
      </c>
      <c r="BG378" s="232">
        <f>IF(N378="zákl. přenesená",J378,0)</f>
        <v>0</v>
      </c>
      <c r="BH378" s="232">
        <f>IF(N378="sníž. přenesená",J378,0)</f>
        <v>0</v>
      </c>
      <c r="BI378" s="232">
        <f>IF(N378="nulová",J378,0)</f>
        <v>0</v>
      </c>
      <c r="BJ378" s="24" t="s">
        <v>24</v>
      </c>
      <c r="BK378" s="232">
        <f>ROUND(I378*H378,2)</f>
        <v>0</v>
      </c>
      <c r="BL378" s="24" t="s">
        <v>183</v>
      </c>
      <c r="BM378" s="24" t="s">
        <v>1071</v>
      </c>
    </row>
    <row r="379" s="1" customFormat="1">
      <c r="B379" s="46"/>
      <c r="C379" s="74"/>
      <c r="D379" s="235" t="s">
        <v>234</v>
      </c>
      <c r="E379" s="74"/>
      <c r="F379" s="259" t="s">
        <v>563</v>
      </c>
      <c r="G379" s="74"/>
      <c r="H379" s="74"/>
      <c r="I379" s="191"/>
      <c r="J379" s="74"/>
      <c r="K379" s="74"/>
      <c r="L379" s="72"/>
      <c r="M379" s="260"/>
      <c r="N379" s="47"/>
      <c r="O379" s="47"/>
      <c r="P379" s="47"/>
      <c r="Q379" s="47"/>
      <c r="R379" s="47"/>
      <c r="S379" s="47"/>
      <c r="T379" s="95"/>
      <c r="AT379" s="24" t="s">
        <v>234</v>
      </c>
      <c r="AU379" s="24" t="s">
        <v>83</v>
      </c>
    </row>
    <row r="380" s="11" customFormat="1">
      <c r="B380" s="233"/>
      <c r="C380" s="234"/>
      <c r="D380" s="235" t="s">
        <v>173</v>
      </c>
      <c r="E380" s="236" t="s">
        <v>22</v>
      </c>
      <c r="F380" s="237" t="s">
        <v>1072</v>
      </c>
      <c r="G380" s="234"/>
      <c r="H380" s="238">
        <v>965.5</v>
      </c>
      <c r="I380" s="239"/>
      <c r="J380" s="234"/>
      <c r="K380" s="234"/>
      <c r="L380" s="240"/>
      <c r="M380" s="241"/>
      <c r="N380" s="242"/>
      <c r="O380" s="242"/>
      <c r="P380" s="242"/>
      <c r="Q380" s="242"/>
      <c r="R380" s="242"/>
      <c r="S380" s="242"/>
      <c r="T380" s="243"/>
      <c r="AT380" s="244" t="s">
        <v>173</v>
      </c>
      <c r="AU380" s="244" t="s">
        <v>83</v>
      </c>
      <c r="AV380" s="11" t="s">
        <v>83</v>
      </c>
      <c r="AW380" s="11" t="s">
        <v>37</v>
      </c>
      <c r="AX380" s="11" t="s">
        <v>24</v>
      </c>
      <c r="AY380" s="244" t="s">
        <v>163</v>
      </c>
    </row>
    <row r="381" s="1" customFormat="1" ht="38.25" customHeight="1">
      <c r="B381" s="46"/>
      <c r="C381" s="221" t="s">
        <v>1073</v>
      </c>
      <c r="D381" s="221" t="s">
        <v>166</v>
      </c>
      <c r="E381" s="222" t="s">
        <v>1074</v>
      </c>
      <c r="F381" s="223" t="s">
        <v>1075</v>
      </c>
      <c r="G381" s="224" t="s">
        <v>261</v>
      </c>
      <c r="H381" s="225">
        <v>128</v>
      </c>
      <c r="I381" s="226"/>
      <c r="J381" s="227">
        <f>ROUND(I381*H381,2)</f>
        <v>0</v>
      </c>
      <c r="K381" s="223" t="s">
        <v>22</v>
      </c>
      <c r="L381" s="72"/>
      <c r="M381" s="228" t="s">
        <v>22</v>
      </c>
      <c r="N381" s="229" t="s">
        <v>45</v>
      </c>
      <c r="O381" s="47"/>
      <c r="P381" s="230">
        <f>O381*H381</f>
        <v>0</v>
      </c>
      <c r="Q381" s="230">
        <v>0.16849</v>
      </c>
      <c r="R381" s="230">
        <f>Q381*H381</f>
        <v>21.56672</v>
      </c>
      <c r="S381" s="230">
        <v>0</v>
      </c>
      <c r="T381" s="231">
        <f>S381*H381</f>
        <v>0</v>
      </c>
      <c r="AR381" s="24" t="s">
        <v>183</v>
      </c>
      <c r="AT381" s="24" t="s">
        <v>166</v>
      </c>
      <c r="AU381" s="24" t="s">
        <v>83</v>
      </c>
      <c r="AY381" s="24" t="s">
        <v>163</v>
      </c>
      <c r="BE381" s="232">
        <f>IF(N381="základní",J381,0)</f>
        <v>0</v>
      </c>
      <c r="BF381" s="232">
        <f>IF(N381="snížená",J381,0)</f>
        <v>0</v>
      </c>
      <c r="BG381" s="232">
        <f>IF(N381="zákl. přenesená",J381,0)</f>
        <v>0</v>
      </c>
      <c r="BH381" s="232">
        <f>IF(N381="sníž. přenesená",J381,0)</f>
        <v>0</v>
      </c>
      <c r="BI381" s="232">
        <f>IF(N381="nulová",J381,0)</f>
        <v>0</v>
      </c>
      <c r="BJ381" s="24" t="s">
        <v>24</v>
      </c>
      <c r="BK381" s="232">
        <f>ROUND(I381*H381,2)</f>
        <v>0</v>
      </c>
      <c r="BL381" s="24" t="s">
        <v>183</v>
      </c>
      <c r="BM381" s="24" t="s">
        <v>1076</v>
      </c>
    </row>
    <row r="382" s="1" customFormat="1">
      <c r="B382" s="46"/>
      <c r="C382" s="74"/>
      <c r="D382" s="235" t="s">
        <v>234</v>
      </c>
      <c r="E382" s="74"/>
      <c r="F382" s="259" t="s">
        <v>574</v>
      </c>
      <c r="G382" s="74"/>
      <c r="H382" s="74"/>
      <c r="I382" s="191"/>
      <c r="J382" s="74"/>
      <c r="K382" s="74"/>
      <c r="L382" s="72"/>
      <c r="M382" s="260"/>
      <c r="N382" s="47"/>
      <c r="O382" s="47"/>
      <c r="P382" s="47"/>
      <c r="Q382" s="47"/>
      <c r="R382" s="47"/>
      <c r="S382" s="47"/>
      <c r="T382" s="95"/>
      <c r="AT382" s="24" t="s">
        <v>234</v>
      </c>
      <c r="AU382" s="24" t="s">
        <v>83</v>
      </c>
    </row>
    <row r="383" s="11" customFormat="1">
      <c r="B383" s="233"/>
      <c r="C383" s="234"/>
      <c r="D383" s="235" t="s">
        <v>173</v>
      </c>
      <c r="E383" s="236" t="s">
        <v>22</v>
      </c>
      <c r="F383" s="237" t="s">
        <v>1077</v>
      </c>
      <c r="G383" s="234"/>
      <c r="H383" s="238">
        <v>128</v>
      </c>
      <c r="I383" s="239"/>
      <c r="J383" s="234"/>
      <c r="K383" s="234"/>
      <c r="L383" s="240"/>
      <c r="M383" s="241"/>
      <c r="N383" s="242"/>
      <c r="O383" s="242"/>
      <c r="P383" s="242"/>
      <c r="Q383" s="242"/>
      <c r="R383" s="242"/>
      <c r="S383" s="242"/>
      <c r="T383" s="243"/>
      <c r="AT383" s="244" t="s">
        <v>173</v>
      </c>
      <c r="AU383" s="244" t="s">
        <v>83</v>
      </c>
      <c r="AV383" s="11" t="s">
        <v>83</v>
      </c>
      <c r="AW383" s="11" t="s">
        <v>37</v>
      </c>
      <c r="AX383" s="11" t="s">
        <v>24</v>
      </c>
      <c r="AY383" s="244" t="s">
        <v>163</v>
      </c>
    </row>
    <row r="384" s="1" customFormat="1" ht="16.5" customHeight="1">
      <c r="B384" s="46"/>
      <c r="C384" s="272" t="s">
        <v>1078</v>
      </c>
      <c r="D384" s="272" t="s">
        <v>344</v>
      </c>
      <c r="E384" s="273" t="s">
        <v>1079</v>
      </c>
      <c r="F384" s="274" t="s">
        <v>1080</v>
      </c>
      <c r="G384" s="275" t="s">
        <v>195</v>
      </c>
      <c r="H384" s="276">
        <v>257.27999999999997</v>
      </c>
      <c r="I384" s="277"/>
      <c r="J384" s="278">
        <f>ROUND(I384*H384,2)</f>
        <v>0</v>
      </c>
      <c r="K384" s="274" t="s">
        <v>22</v>
      </c>
      <c r="L384" s="279"/>
      <c r="M384" s="280" t="s">
        <v>22</v>
      </c>
      <c r="N384" s="281" t="s">
        <v>45</v>
      </c>
      <c r="O384" s="47"/>
      <c r="P384" s="230">
        <f>O384*H384</f>
        <v>0</v>
      </c>
      <c r="Q384" s="230">
        <v>0.080000000000000002</v>
      </c>
      <c r="R384" s="230">
        <f>Q384*H384</f>
        <v>20.5824</v>
      </c>
      <c r="S384" s="230">
        <v>0</v>
      </c>
      <c r="T384" s="231">
        <f>S384*H384</f>
        <v>0</v>
      </c>
      <c r="AR384" s="24" t="s">
        <v>204</v>
      </c>
      <c r="AT384" s="24" t="s">
        <v>344</v>
      </c>
      <c r="AU384" s="24" t="s">
        <v>83</v>
      </c>
      <c r="AY384" s="24" t="s">
        <v>163</v>
      </c>
      <c r="BE384" s="232">
        <f>IF(N384="základní",J384,0)</f>
        <v>0</v>
      </c>
      <c r="BF384" s="232">
        <f>IF(N384="snížená",J384,0)</f>
        <v>0</v>
      </c>
      <c r="BG384" s="232">
        <f>IF(N384="zákl. přenesená",J384,0)</f>
        <v>0</v>
      </c>
      <c r="BH384" s="232">
        <f>IF(N384="sníž. přenesená",J384,0)</f>
        <v>0</v>
      </c>
      <c r="BI384" s="232">
        <f>IF(N384="nulová",J384,0)</f>
        <v>0</v>
      </c>
      <c r="BJ384" s="24" t="s">
        <v>24</v>
      </c>
      <c r="BK384" s="232">
        <f>ROUND(I384*H384,2)</f>
        <v>0</v>
      </c>
      <c r="BL384" s="24" t="s">
        <v>183</v>
      </c>
      <c r="BM384" s="24" t="s">
        <v>1081</v>
      </c>
    </row>
    <row r="385" s="11" customFormat="1">
      <c r="B385" s="233"/>
      <c r="C385" s="234"/>
      <c r="D385" s="235" t="s">
        <v>173</v>
      </c>
      <c r="E385" s="236" t="s">
        <v>22</v>
      </c>
      <c r="F385" s="237" t="s">
        <v>1077</v>
      </c>
      <c r="G385" s="234"/>
      <c r="H385" s="238">
        <v>128</v>
      </c>
      <c r="I385" s="239"/>
      <c r="J385" s="234"/>
      <c r="K385" s="234"/>
      <c r="L385" s="240"/>
      <c r="M385" s="241"/>
      <c r="N385" s="242"/>
      <c r="O385" s="242"/>
      <c r="P385" s="242"/>
      <c r="Q385" s="242"/>
      <c r="R385" s="242"/>
      <c r="S385" s="242"/>
      <c r="T385" s="243"/>
      <c r="AT385" s="244" t="s">
        <v>173</v>
      </c>
      <c r="AU385" s="244" t="s">
        <v>83</v>
      </c>
      <c r="AV385" s="11" t="s">
        <v>83</v>
      </c>
      <c r="AW385" s="11" t="s">
        <v>37</v>
      </c>
      <c r="AX385" s="11" t="s">
        <v>24</v>
      </c>
      <c r="AY385" s="244" t="s">
        <v>163</v>
      </c>
    </row>
    <row r="386" s="11" customFormat="1">
      <c r="B386" s="233"/>
      <c r="C386" s="234"/>
      <c r="D386" s="235" t="s">
        <v>173</v>
      </c>
      <c r="E386" s="234"/>
      <c r="F386" s="237" t="s">
        <v>1082</v>
      </c>
      <c r="G386" s="234"/>
      <c r="H386" s="238">
        <v>257.27999999999997</v>
      </c>
      <c r="I386" s="239"/>
      <c r="J386" s="234"/>
      <c r="K386" s="234"/>
      <c r="L386" s="240"/>
      <c r="M386" s="241"/>
      <c r="N386" s="242"/>
      <c r="O386" s="242"/>
      <c r="P386" s="242"/>
      <c r="Q386" s="242"/>
      <c r="R386" s="242"/>
      <c r="S386" s="242"/>
      <c r="T386" s="243"/>
      <c r="AT386" s="244" t="s">
        <v>173</v>
      </c>
      <c r="AU386" s="244" t="s">
        <v>83</v>
      </c>
      <c r="AV386" s="11" t="s">
        <v>83</v>
      </c>
      <c r="AW386" s="11" t="s">
        <v>6</v>
      </c>
      <c r="AX386" s="11" t="s">
        <v>24</v>
      </c>
      <c r="AY386" s="244" t="s">
        <v>163</v>
      </c>
    </row>
    <row r="387" s="1" customFormat="1" ht="38.25" customHeight="1">
      <c r="B387" s="46"/>
      <c r="C387" s="221" t="s">
        <v>1083</v>
      </c>
      <c r="D387" s="221" t="s">
        <v>166</v>
      </c>
      <c r="E387" s="222" t="s">
        <v>571</v>
      </c>
      <c r="F387" s="223" t="s">
        <v>572</v>
      </c>
      <c r="G387" s="224" t="s">
        <v>261</v>
      </c>
      <c r="H387" s="225">
        <v>5201.8999999999996</v>
      </c>
      <c r="I387" s="226"/>
      <c r="J387" s="227">
        <f>ROUND(I387*H387,2)</f>
        <v>0</v>
      </c>
      <c r="K387" s="223" t="s">
        <v>22</v>
      </c>
      <c r="L387" s="72"/>
      <c r="M387" s="228" t="s">
        <v>22</v>
      </c>
      <c r="N387" s="229" t="s">
        <v>45</v>
      </c>
      <c r="O387" s="47"/>
      <c r="P387" s="230">
        <f>O387*H387</f>
        <v>0</v>
      </c>
      <c r="Q387" s="230">
        <v>0.1295</v>
      </c>
      <c r="R387" s="230">
        <f>Q387*H387</f>
        <v>673.64604999999995</v>
      </c>
      <c r="S387" s="230">
        <v>0</v>
      </c>
      <c r="T387" s="231">
        <f>S387*H387</f>
        <v>0</v>
      </c>
      <c r="AR387" s="24" t="s">
        <v>183</v>
      </c>
      <c r="AT387" s="24" t="s">
        <v>166</v>
      </c>
      <c r="AU387" s="24" t="s">
        <v>83</v>
      </c>
      <c r="AY387" s="24" t="s">
        <v>163</v>
      </c>
      <c r="BE387" s="232">
        <f>IF(N387="základní",J387,0)</f>
        <v>0</v>
      </c>
      <c r="BF387" s="232">
        <f>IF(N387="snížená",J387,0)</f>
        <v>0</v>
      </c>
      <c r="BG387" s="232">
        <f>IF(N387="zákl. přenesená",J387,0)</f>
        <v>0</v>
      </c>
      <c r="BH387" s="232">
        <f>IF(N387="sníž. přenesená",J387,0)</f>
        <v>0</v>
      </c>
      <c r="BI387" s="232">
        <f>IF(N387="nulová",J387,0)</f>
        <v>0</v>
      </c>
      <c r="BJ387" s="24" t="s">
        <v>24</v>
      </c>
      <c r="BK387" s="232">
        <f>ROUND(I387*H387,2)</f>
        <v>0</v>
      </c>
      <c r="BL387" s="24" t="s">
        <v>183</v>
      </c>
      <c r="BM387" s="24" t="s">
        <v>1084</v>
      </c>
    </row>
    <row r="388" s="1" customFormat="1">
      <c r="B388" s="46"/>
      <c r="C388" s="74"/>
      <c r="D388" s="235" t="s">
        <v>234</v>
      </c>
      <c r="E388" s="74"/>
      <c r="F388" s="259" t="s">
        <v>574</v>
      </c>
      <c r="G388" s="74"/>
      <c r="H388" s="74"/>
      <c r="I388" s="191"/>
      <c r="J388" s="74"/>
      <c r="K388" s="74"/>
      <c r="L388" s="72"/>
      <c r="M388" s="260"/>
      <c r="N388" s="47"/>
      <c r="O388" s="47"/>
      <c r="P388" s="47"/>
      <c r="Q388" s="47"/>
      <c r="R388" s="47"/>
      <c r="S388" s="47"/>
      <c r="T388" s="95"/>
      <c r="AT388" s="24" t="s">
        <v>234</v>
      </c>
      <c r="AU388" s="24" t="s">
        <v>83</v>
      </c>
    </row>
    <row r="389" s="12" customFormat="1">
      <c r="B389" s="245"/>
      <c r="C389" s="246"/>
      <c r="D389" s="235" t="s">
        <v>173</v>
      </c>
      <c r="E389" s="247" t="s">
        <v>22</v>
      </c>
      <c r="F389" s="248" t="s">
        <v>1085</v>
      </c>
      <c r="G389" s="246"/>
      <c r="H389" s="247" t="s">
        <v>22</v>
      </c>
      <c r="I389" s="249"/>
      <c r="J389" s="246"/>
      <c r="K389" s="246"/>
      <c r="L389" s="250"/>
      <c r="M389" s="251"/>
      <c r="N389" s="252"/>
      <c r="O389" s="252"/>
      <c r="P389" s="252"/>
      <c r="Q389" s="252"/>
      <c r="R389" s="252"/>
      <c r="S389" s="252"/>
      <c r="T389" s="253"/>
      <c r="AT389" s="254" t="s">
        <v>173</v>
      </c>
      <c r="AU389" s="254" t="s">
        <v>83</v>
      </c>
      <c r="AV389" s="12" t="s">
        <v>24</v>
      </c>
      <c r="AW389" s="12" t="s">
        <v>37</v>
      </c>
      <c r="AX389" s="12" t="s">
        <v>74</v>
      </c>
      <c r="AY389" s="254" t="s">
        <v>163</v>
      </c>
    </row>
    <row r="390" s="11" customFormat="1">
      <c r="B390" s="233"/>
      <c r="C390" s="234"/>
      <c r="D390" s="235" t="s">
        <v>173</v>
      </c>
      <c r="E390" s="236" t="s">
        <v>22</v>
      </c>
      <c r="F390" s="237" t="s">
        <v>1086</v>
      </c>
      <c r="G390" s="234"/>
      <c r="H390" s="238">
        <v>497.5</v>
      </c>
      <c r="I390" s="239"/>
      <c r="J390" s="234"/>
      <c r="K390" s="234"/>
      <c r="L390" s="240"/>
      <c r="M390" s="241"/>
      <c r="N390" s="242"/>
      <c r="O390" s="242"/>
      <c r="P390" s="242"/>
      <c r="Q390" s="242"/>
      <c r="R390" s="242"/>
      <c r="S390" s="242"/>
      <c r="T390" s="243"/>
      <c r="AT390" s="244" t="s">
        <v>173</v>
      </c>
      <c r="AU390" s="244" t="s">
        <v>83</v>
      </c>
      <c r="AV390" s="11" t="s">
        <v>83</v>
      </c>
      <c r="AW390" s="11" t="s">
        <v>37</v>
      </c>
      <c r="AX390" s="11" t="s">
        <v>74</v>
      </c>
      <c r="AY390" s="244" t="s">
        <v>163</v>
      </c>
    </row>
    <row r="391" s="11" customFormat="1">
      <c r="B391" s="233"/>
      <c r="C391" s="234"/>
      <c r="D391" s="235" t="s">
        <v>173</v>
      </c>
      <c r="E391" s="236" t="s">
        <v>22</v>
      </c>
      <c r="F391" s="237" t="s">
        <v>1087</v>
      </c>
      <c r="G391" s="234"/>
      <c r="H391" s="238">
        <v>323.30000000000001</v>
      </c>
      <c r="I391" s="239"/>
      <c r="J391" s="234"/>
      <c r="K391" s="234"/>
      <c r="L391" s="240"/>
      <c r="M391" s="241"/>
      <c r="N391" s="242"/>
      <c r="O391" s="242"/>
      <c r="P391" s="242"/>
      <c r="Q391" s="242"/>
      <c r="R391" s="242"/>
      <c r="S391" s="242"/>
      <c r="T391" s="243"/>
      <c r="AT391" s="244" t="s">
        <v>173</v>
      </c>
      <c r="AU391" s="244" t="s">
        <v>83</v>
      </c>
      <c r="AV391" s="11" t="s">
        <v>83</v>
      </c>
      <c r="AW391" s="11" t="s">
        <v>37</v>
      </c>
      <c r="AX391" s="11" t="s">
        <v>74</v>
      </c>
      <c r="AY391" s="244" t="s">
        <v>163</v>
      </c>
    </row>
    <row r="392" s="11" customFormat="1">
      <c r="B392" s="233"/>
      <c r="C392" s="234"/>
      <c r="D392" s="235" t="s">
        <v>173</v>
      </c>
      <c r="E392" s="236" t="s">
        <v>22</v>
      </c>
      <c r="F392" s="237" t="s">
        <v>1088</v>
      </c>
      <c r="G392" s="234"/>
      <c r="H392" s="238">
        <v>794.70000000000005</v>
      </c>
      <c r="I392" s="239"/>
      <c r="J392" s="234"/>
      <c r="K392" s="234"/>
      <c r="L392" s="240"/>
      <c r="M392" s="241"/>
      <c r="N392" s="242"/>
      <c r="O392" s="242"/>
      <c r="P392" s="242"/>
      <c r="Q392" s="242"/>
      <c r="R392" s="242"/>
      <c r="S392" s="242"/>
      <c r="T392" s="243"/>
      <c r="AT392" s="244" t="s">
        <v>173</v>
      </c>
      <c r="AU392" s="244" t="s">
        <v>83</v>
      </c>
      <c r="AV392" s="11" t="s">
        <v>83</v>
      </c>
      <c r="AW392" s="11" t="s">
        <v>37</v>
      </c>
      <c r="AX392" s="11" t="s">
        <v>74</v>
      </c>
      <c r="AY392" s="244" t="s">
        <v>163</v>
      </c>
    </row>
    <row r="393" s="11" customFormat="1">
      <c r="B393" s="233"/>
      <c r="C393" s="234"/>
      <c r="D393" s="235" t="s">
        <v>173</v>
      </c>
      <c r="E393" s="236" t="s">
        <v>22</v>
      </c>
      <c r="F393" s="237" t="s">
        <v>1089</v>
      </c>
      <c r="G393" s="234"/>
      <c r="H393" s="238">
        <v>5659.3999999999996</v>
      </c>
      <c r="I393" s="239"/>
      <c r="J393" s="234"/>
      <c r="K393" s="234"/>
      <c r="L393" s="240"/>
      <c r="M393" s="241"/>
      <c r="N393" s="242"/>
      <c r="O393" s="242"/>
      <c r="P393" s="242"/>
      <c r="Q393" s="242"/>
      <c r="R393" s="242"/>
      <c r="S393" s="242"/>
      <c r="T393" s="243"/>
      <c r="AT393" s="244" t="s">
        <v>173</v>
      </c>
      <c r="AU393" s="244" t="s">
        <v>83</v>
      </c>
      <c r="AV393" s="11" t="s">
        <v>83</v>
      </c>
      <c r="AW393" s="11" t="s">
        <v>37</v>
      </c>
      <c r="AX393" s="11" t="s">
        <v>74</v>
      </c>
      <c r="AY393" s="244" t="s">
        <v>163</v>
      </c>
    </row>
    <row r="394" s="11" customFormat="1">
      <c r="B394" s="233"/>
      <c r="C394" s="234"/>
      <c r="D394" s="235" t="s">
        <v>173</v>
      </c>
      <c r="E394" s="236" t="s">
        <v>22</v>
      </c>
      <c r="F394" s="237" t="s">
        <v>1090</v>
      </c>
      <c r="G394" s="234"/>
      <c r="H394" s="238">
        <v>37</v>
      </c>
      <c r="I394" s="239"/>
      <c r="J394" s="234"/>
      <c r="K394" s="234"/>
      <c r="L394" s="240"/>
      <c r="M394" s="241"/>
      <c r="N394" s="242"/>
      <c r="O394" s="242"/>
      <c r="P394" s="242"/>
      <c r="Q394" s="242"/>
      <c r="R394" s="242"/>
      <c r="S394" s="242"/>
      <c r="T394" s="243"/>
      <c r="AT394" s="244" t="s">
        <v>173</v>
      </c>
      <c r="AU394" s="244" t="s">
        <v>83</v>
      </c>
      <c r="AV394" s="11" t="s">
        <v>83</v>
      </c>
      <c r="AW394" s="11" t="s">
        <v>37</v>
      </c>
      <c r="AX394" s="11" t="s">
        <v>74</v>
      </c>
      <c r="AY394" s="244" t="s">
        <v>163</v>
      </c>
    </row>
    <row r="395" s="14" customFormat="1">
      <c r="B395" s="284"/>
      <c r="C395" s="285"/>
      <c r="D395" s="235" t="s">
        <v>173</v>
      </c>
      <c r="E395" s="286" t="s">
        <v>22</v>
      </c>
      <c r="F395" s="287" t="s">
        <v>1091</v>
      </c>
      <c r="G395" s="285"/>
      <c r="H395" s="288">
        <v>7311.8999999999996</v>
      </c>
      <c r="I395" s="289"/>
      <c r="J395" s="285"/>
      <c r="K395" s="285"/>
      <c r="L395" s="290"/>
      <c r="M395" s="291"/>
      <c r="N395" s="292"/>
      <c r="O395" s="292"/>
      <c r="P395" s="292"/>
      <c r="Q395" s="292"/>
      <c r="R395" s="292"/>
      <c r="S395" s="292"/>
      <c r="T395" s="293"/>
      <c r="AT395" s="294" t="s">
        <v>173</v>
      </c>
      <c r="AU395" s="294" t="s">
        <v>83</v>
      </c>
      <c r="AV395" s="14" t="s">
        <v>178</v>
      </c>
      <c r="AW395" s="14" t="s">
        <v>37</v>
      </c>
      <c r="AX395" s="14" t="s">
        <v>74</v>
      </c>
      <c r="AY395" s="294" t="s">
        <v>163</v>
      </c>
    </row>
    <row r="396" s="11" customFormat="1">
      <c r="B396" s="233"/>
      <c r="C396" s="234"/>
      <c r="D396" s="235" t="s">
        <v>173</v>
      </c>
      <c r="E396" s="236" t="s">
        <v>22</v>
      </c>
      <c r="F396" s="237" t="s">
        <v>1092</v>
      </c>
      <c r="G396" s="234"/>
      <c r="H396" s="238">
        <v>-1329</v>
      </c>
      <c r="I396" s="239"/>
      <c r="J396" s="234"/>
      <c r="K396" s="234"/>
      <c r="L396" s="240"/>
      <c r="M396" s="241"/>
      <c r="N396" s="242"/>
      <c r="O396" s="242"/>
      <c r="P396" s="242"/>
      <c r="Q396" s="242"/>
      <c r="R396" s="242"/>
      <c r="S396" s="242"/>
      <c r="T396" s="243"/>
      <c r="AT396" s="244" t="s">
        <v>173</v>
      </c>
      <c r="AU396" s="244" t="s">
        <v>83</v>
      </c>
      <c r="AV396" s="11" t="s">
        <v>83</v>
      </c>
      <c r="AW396" s="11" t="s">
        <v>37</v>
      </c>
      <c r="AX396" s="11" t="s">
        <v>74</v>
      </c>
      <c r="AY396" s="244" t="s">
        <v>163</v>
      </c>
    </row>
    <row r="397" s="11" customFormat="1">
      <c r="B397" s="233"/>
      <c r="C397" s="234"/>
      <c r="D397" s="235" t="s">
        <v>173</v>
      </c>
      <c r="E397" s="236" t="s">
        <v>22</v>
      </c>
      <c r="F397" s="237" t="s">
        <v>1093</v>
      </c>
      <c r="G397" s="234"/>
      <c r="H397" s="238">
        <v>-653</v>
      </c>
      <c r="I397" s="239"/>
      <c r="J397" s="234"/>
      <c r="K397" s="234"/>
      <c r="L397" s="240"/>
      <c r="M397" s="241"/>
      <c r="N397" s="242"/>
      <c r="O397" s="242"/>
      <c r="P397" s="242"/>
      <c r="Q397" s="242"/>
      <c r="R397" s="242"/>
      <c r="S397" s="242"/>
      <c r="T397" s="243"/>
      <c r="AT397" s="244" t="s">
        <v>173</v>
      </c>
      <c r="AU397" s="244" t="s">
        <v>83</v>
      </c>
      <c r="AV397" s="11" t="s">
        <v>83</v>
      </c>
      <c r="AW397" s="11" t="s">
        <v>37</v>
      </c>
      <c r="AX397" s="11" t="s">
        <v>74</v>
      </c>
      <c r="AY397" s="244" t="s">
        <v>163</v>
      </c>
    </row>
    <row r="398" s="11" customFormat="1">
      <c r="B398" s="233"/>
      <c r="C398" s="234"/>
      <c r="D398" s="235" t="s">
        <v>173</v>
      </c>
      <c r="E398" s="236" t="s">
        <v>22</v>
      </c>
      <c r="F398" s="237" t="s">
        <v>1094</v>
      </c>
      <c r="G398" s="234"/>
      <c r="H398" s="238">
        <v>-128</v>
      </c>
      <c r="I398" s="239"/>
      <c r="J398" s="234"/>
      <c r="K398" s="234"/>
      <c r="L398" s="240"/>
      <c r="M398" s="241"/>
      <c r="N398" s="242"/>
      <c r="O398" s="242"/>
      <c r="P398" s="242"/>
      <c r="Q398" s="242"/>
      <c r="R398" s="242"/>
      <c r="S398" s="242"/>
      <c r="T398" s="243"/>
      <c r="AT398" s="244" t="s">
        <v>173</v>
      </c>
      <c r="AU398" s="244" t="s">
        <v>83</v>
      </c>
      <c r="AV398" s="11" t="s">
        <v>83</v>
      </c>
      <c r="AW398" s="11" t="s">
        <v>37</v>
      </c>
      <c r="AX398" s="11" t="s">
        <v>74</v>
      </c>
      <c r="AY398" s="244" t="s">
        <v>163</v>
      </c>
    </row>
    <row r="399" s="13" customFormat="1">
      <c r="B399" s="261"/>
      <c r="C399" s="262"/>
      <c r="D399" s="235" t="s">
        <v>173</v>
      </c>
      <c r="E399" s="263" t="s">
        <v>22</v>
      </c>
      <c r="F399" s="264" t="s">
        <v>266</v>
      </c>
      <c r="G399" s="262"/>
      <c r="H399" s="265">
        <v>5201.8999999999996</v>
      </c>
      <c r="I399" s="266"/>
      <c r="J399" s="262"/>
      <c r="K399" s="262"/>
      <c r="L399" s="267"/>
      <c r="M399" s="268"/>
      <c r="N399" s="269"/>
      <c r="O399" s="269"/>
      <c r="P399" s="269"/>
      <c r="Q399" s="269"/>
      <c r="R399" s="269"/>
      <c r="S399" s="269"/>
      <c r="T399" s="270"/>
      <c r="AT399" s="271" t="s">
        <v>173</v>
      </c>
      <c r="AU399" s="271" t="s">
        <v>83</v>
      </c>
      <c r="AV399" s="13" t="s">
        <v>183</v>
      </c>
      <c r="AW399" s="13" t="s">
        <v>37</v>
      </c>
      <c r="AX399" s="13" t="s">
        <v>24</v>
      </c>
      <c r="AY399" s="271" t="s">
        <v>163</v>
      </c>
    </row>
    <row r="400" s="1" customFormat="1" ht="16.5" customHeight="1">
      <c r="B400" s="46"/>
      <c r="C400" s="272" t="s">
        <v>1095</v>
      </c>
      <c r="D400" s="272" t="s">
        <v>344</v>
      </c>
      <c r="E400" s="273" t="s">
        <v>579</v>
      </c>
      <c r="F400" s="274" t="s">
        <v>580</v>
      </c>
      <c r="G400" s="275" t="s">
        <v>440</v>
      </c>
      <c r="H400" s="276">
        <v>5216.549</v>
      </c>
      <c r="I400" s="277"/>
      <c r="J400" s="278">
        <f>ROUND(I400*H400,2)</f>
        <v>0</v>
      </c>
      <c r="K400" s="274" t="s">
        <v>232</v>
      </c>
      <c r="L400" s="279"/>
      <c r="M400" s="280" t="s">
        <v>22</v>
      </c>
      <c r="N400" s="281" t="s">
        <v>45</v>
      </c>
      <c r="O400" s="47"/>
      <c r="P400" s="230">
        <f>O400*H400</f>
        <v>0</v>
      </c>
      <c r="Q400" s="230">
        <v>0.085000000000000006</v>
      </c>
      <c r="R400" s="230">
        <f>Q400*H400</f>
        <v>443.40666500000003</v>
      </c>
      <c r="S400" s="230">
        <v>0</v>
      </c>
      <c r="T400" s="231">
        <f>S400*H400</f>
        <v>0</v>
      </c>
      <c r="AR400" s="24" t="s">
        <v>204</v>
      </c>
      <c r="AT400" s="24" t="s">
        <v>344</v>
      </c>
      <c r="AU400" s="24" t="s">
        <v>83</v>
      </c>
      <c r="AY400" s="24" t="s">
        <v>163</v>
      </c>
      <c r="BE400" s="232">
        <f>IF(N400="základní",J400,0)</f>
        <v>0</v>
      </c>
      <c r="BF400" s="232">
        <f>IF(N400="snížená",J400,0)</f>
        <v>0</v>
      </c>
      <c r="BG400" s="232">
        <f>IF(N400="zákl. přenesená",J400,0)</f>
        <v>0</v>
      </c>
      <c r="BH400" s="232">
        <f>IF(N400="sníž. přenesená",J400,0)</f>
        <v>0</v>
      </c>
      <c r="BI400" s="232">
        <f>IF(N400="nulová",J400,0)</f>
        <v>0</v>
      </c>
      <c r="BJ400" s="24" t="s">
        <v>24</v>
      </c>
      <c r="BK400" s="232">
        <f>ROUND(I400*H400,2)</f>
        <v>0</v>
      </c>
      <c r="BL400" s="24" t="s">
        <v>183</v>
      </c>
      <c r="BM400" s="24" t="s">
        <v>1096</v>
      </c>
    </row>
    <row r="401" s="11" customFormat="1">
      <c r="B401" s="233"/>
      <c r="C401" s="234"/>
      <c r="D401" s="235" t="s">
        <v>173</v>
      </c>
      <c r="E401" s="236" t="s">
        <v>22</v>
      </c>
      <c r="F401" s="237" t="s">
        <v>1097</v>
      </c>
      <c r="G401" s="234"/>
      <c r="H401" s="238">
        <v>7274.8999999999996</v>
      </c>
      <c r="I401" s="239"/>
      <c r="J401" s="234"/>
      <c r="K401" s="234"/>
      <c r="L401" s="240"/>
      <c r="M401" s="241"/>
      <c r="N401" s="242"/>
      <c r="O401" s="242"/>
      <c r="P401" s="242"/>
      <c r="Q401" s="242"/>
      <c r="R401" s="242"/>
      <c r="S401" s="242"/>
      <c r="T401" s="243"/>
      <c r="AT401" s="244" t="s">
        <v>173</v>
      </c>
      <c r="AU401" s="244" t="s">
        <v>83</v>
      </c>
      <c r="AV401" s="11" t="s">
        <v>83</v>
      </c>
      <c r="AW401" s="11" t="s">
        <v>37</v>
      </c>
      <c r="AX401" s="11" t="s">
        <v>74</v>
      </c>
      <c r="AY401" s="244" t="s">
        <v>163</v>
      </c>
    </row>
    <row r="402" s="11" customFormat="1">
      <c r="B402" s="233"/>
      <c r="C402" s="234"/>
      <c r="D402" s="235" t="s">
        <v>173</v>
      </c>
      <c r="E402" s="236" t="s">
        <v>22</v>
      </c>
      <c r="F402" s="237" t="s">
        <v>1092</v>
      </c>
      <c r="G402" s="234"/>
      <c r="H402" s="238">
        <v>-1329</v>
      </c>
      <c r="I402" s="239"/>
      <c r="J402" s="234"/>
      <c r="K402" s="234"/>
      <c r="L402" s="240"/>
      <c r="M402" s="241"/>
      <c r="N402" s="242"/>
      <c r="O402" s="242"/>
      <c r="P402" s="242"/>
      <c r="Q402" s="242"/>
      <c r="R402" s="242"/>
      <c r="S402" s="242"/>
      <c r="T402" s="243"/>
      <c r="AT402" s="244" t="s">
        <v>173</v>
      </c>
      <c r="AU402" s="244" t="s">
        <v>83</v>
      </c>
      <c r="AV402" s="11" t="s">
        <v>83</v>
      </c>
      <c r="AW402" s="11" t="s">
        <v>37</v>
      </c>
      <c r="AX402" s="11" t="s">
        <v>74</v>
      </c>
      <c r="AY402" s="244" t="s">
        <v>163</v>
      </c>
    </row>
    <row r="403" s="11" customFormat="1">
      <c r="B403" s="233"/>
      <c r="C403" s="234"/>
      <c r="D403" s="235" t="s">
        <v>173</v>
      </c>
      <c r="E403" s="236" t="s">
        <v>22</v>
      </c>
      <c r="F403" s="237" t="s">
        <v>1093</v>
      </c>
      <c r="G403" s="234"/>
      <c r="H403" s="238">
        <v>-653</v>
      </c>
      <c r="I403" s="239"/>
      <c r="J403" s="234"/>
      <c r="K403" s="234"/>
      <c r="L403" s="240"/>
      <c r="M403" s="241"/>
      <c r="N403" s="242"/>
      <c r="O403" s="242"/>
      <c r="P403" s="242"/>
      <c r="Q403" s="242"/>
      <c r="R403" s="242"/>
      <c r="S403" s="242"/>
      <c r="T403" s="243"/>
      <c r="AT403" s="244" t="s">
        <v>173</v>
      </c>
      <c r="AU403" s="244" t="s">
        <v>83</v>
      </c>
      <c r="AV403" s="11" t="s">
        <v>83</v>
      </c>
      <c r="AW403" s="11" t="s">
        <v>37</v>
      </c>
      <c r="AX403" s="11" t="s">
        <v>74</v>
      </c>
      <c r="AY403" s="244" t="s">
        <v>163</v>
      </c>
    </row>
    <row r="404" s="11" customFormat="1">
      <c r="B404" s="233"/>
      <c r="C404" s="234"/>
      <c r="D404" s="235" t="s">
        <v>173</v>
      </c>
      <c r="E404" s="236" t="s">
        <v>22</v>
      </c>
      <c r="F404" s="237" t="s">
        <v>1094</v>
      </c>
      <c r="G404" s="234"/>
      <c r="H404" s="238">
        <v>-128</v>
      </c>
      <c r="I404" s="239"/>
      <c r="J404" s="234"/>
      <c r="K404" s="234"/>
      <c r="L404" s="240"/>
      <c r="M404" s="241"/>
      <c r="N404" s="242"/>
      <c r="O404" s="242"/>
      <c r="P404" s="242"/>
      <c r="Q404" s="242"/>
      <c r="R404" s="242"/>
      <c r="S404" s="242"/>
      <c r="T404" s="243"/>
      <c r="AT404" s="244" t="s">
        <v>173</v>
      </c>
      <c r="AU404" s="244" t="s">
        <v>83</v>
      </c>
      <c r="AV404" s="11" t="s">
        <v>83</v>
      </c>
      <c r="AW404" s="11" t="s">
        <v>37</v>
      </c>
      <c r="AX404" s="11" t="s">
        <v>74</v>
      </c>
      <c r="AY404" s="244" t="s">
        <v>163</v>
      </c>
    </row>
    <row r="405" s="13" customFormat="1">
      <c r="B405" s="261"/>
      <c r="C405" s="262"/>
      <c r="D405" s="235" t="s">
        <v>173</v>
      </c>
      <c r="E405" s="263" t="s">
        <v>22</v>
      </c>
      <c r="F405" s="264" t="s">
        <v>266</v>
      </c>
      <c r="G405" s="262"/>
      <c r="H405" s="265">
        <v>5164.8999999999996</v>
      </c>
      <c r="I405" s="266"/>
      <c r="J405" s="262"/>
      <c r="K405" s="262"/>
      <c r="L405" s="267"/>
      <c r="M405" s="268"/>
      <c r="N405" s="269"/>
      <c r="O405" s="269"/>
      <c r="P405" s="269"/>
      <c r="Q405" s="269"/>
      <c r="R405" s="269"/>
      <c r="S405" s="269"/>
      <c r="T405" s="270"/>
      <c r="AT405" s="271" t="s">
        <v>173</v>
      </c>
      <c r="AU405" s="271" t="s">
        <v>83</v>
      </c>
      <c r="AV405" s="13" t="s">
        <v>183</v>
      </c>
      <c r="AW405" s="13" t="s">
        <v>37</v>
      </c>
      <c r="AX405" s="13" t="s">
        <v>24</v>
      </c>
      <c r="AY405" s="271" t="s">
        <v>163</v>
      </c>
    </row>
    <row r="406" s="11" customFormat="1">
      <c r="B406" s="233"/>
      <c r="C406" s="234"/>
      <c r="D406" s="235" t="s">
        <v>173</v>
      </c>
      <c r="E406" s="234"/>
      <c r="F406" s="237" t="s">
        <v>1098</v>
      </c>
      <c r="G406" s="234"/>
      <c r="H406" s="238">
        <v>5216.549</v>
      </c>
      <c r="I406" s="239"/>
      <c r="J406" s="234"/>
      <c r="K406" s="234"/>
      <c r="L406" s="240"/>
      <c r="M406" s="241"/>
      <c r="N406" s="242"/>
      <c r="O406" s="242"/>
      <c r="P406" s="242"/>
      <c r="Q406" s="242"/>
      <c r="R406" s="242"/>
      <c r="S406" s="242"/>
      <c r="T406" s="243"/>
      <c r="AT406" s="244" t="s">
        <v>173</v>
      </c>
      <c r="AU406" s="244" t="s">
        <v>83</v>
      </c>
      <c r="AV406" s="11" t="s">
        <v>83</v>
      </c>
      <c r="AW406" s="11" t="s">
        <v>6</v>
      </c>
      <c r="AX406" s="11" t="s">
        <v>24</v>
      </c>
      <c r="AY406" s="244" t="s">
        <v>163</v>
      </c>
    </row>
    <row r="407" s="1" customFormat="1" ht="16.5" customHeight="1">
      <c r="B407" s="46"/>
      <c r="C407" s="272" t="s">
        <v>1099</v>
      </c>
      <c r="D407" s="272" t="s">
        <v>344</v>
      </c>
      <c r="E407" s="273" t="s">
        <v>1100</v>
      </c>
      <c r="F407" s="274" t="s">
        <v>1101</v>
      </c>
      <c r="G407" s="275" t="s">
        <v>195</v>
      </c>
      <c r="H407" s="276">
        <v>37.369999999999997</v>
      </c>
      <c r="I407" s="277"/>
      <c r="J407" s="278">
        <f>ROUND(I407*H407,2)</f>
        <v>0</v>
      </c>
      <c r="K407" s="274" t="s">
        <v>22</v>
      </c>
      <c r="L407" s="279"/>
      <c r="M407" s="280" t="s">
        <v>22</v>
      </c>
      <c r="N407" s="281" t="s">
        <v>45</v>
      </c>
      <c r="O407" s="47"/>
      <c r="P407" s="230">
        <f>O407*H407</f>
        <v>0</v>
      </c>
      <c r="Q407" s="230">
        <v>0.25900000000000001</v>
      </c>
      <c r="R407" s="230">
        <f>Q407*H407</f>
        <v>9.6788299999999996</v>
      </c>
      <c r="S407" s="230">
        <v>0</v>
      </c>
      <c r="T407" s="231">
        <f>S407*H407</f>
        <v>0</v>
      </c>
      <c r="AR407" s="24" t="s">
        <v>204</v>
      </c>
      <c r="AT407" s="24" t="s">
        <v>344</v>
      </c>
      <c r="AU407" s="24" t="s">
        <v>83</v>
      </c>
      <c r="AY407" s="24" t="s">
        <v>163</v>
      </c>
      <c r="BE407" s="232">
        <f>IF(N407="základní",J407,0)</f>
        <v>0</v>
      </c>
      <c r="BF407" s="232">
        <f>IF(N407="snížená",J407,0)</f>
        <v>0</v>
      </c>
      <c r="BG407" s="232">
        <f>IF(N407="zákl. přenesená",J407,0)</f>
        <v>0</v>
      </c>
      <c r="BH407" s="232">
        <f>IF(N407="sníž. přenesená",J407,0)</f>
        <v>0</v>
      </c>
      <c r="BI407" s="232">
        <f>IF(N407="nulová",J407,0)</f>
        <v>0</v>
      </c>
      <c r="BJ407" s="24" t="s">
        <v>24</v>
      </c>
      <c r="BK407" s="232">
        <f>ROUND(I407*H407,2)</f>
        <v>0</v>
      </c>
      <c r="BL407" s="24" t="s">
        <v>183</v>
      </c>
      <c r="BM407" s="24" t="s">
        <v>1102</v>
      </c>
    </row>
    <row r="408" s="11" customFormat="1">
      <c r="B408" s="233"/>
      <c r="C408" s="234"/>
      <c r="D408" s="235" t="s">
        <v>173</v>
      </c>
      <c r="E408" s="236" t="s">
        <v>22</v>
      </c>
      <c r="F408" s="237" t="s">
        <v>432</v>
      </c>
      <c r="G408" s="234"/>
      <c r="H408" s="238">
        <v>37</v>
      </c>
      <c r="I408" s="239"/>
      <c r="J408" s="234"/>
      <c r="K408" s="234"/>
      <c r="L408" s="240"/>
      <c r="M408" s="241"/>
      <c r="N408" s="242"/>
      <c r="O408" s="242"/>
      <c r="P408" s="242"/>
      <c r="Q408" s="242"/>
      <c r="R408" s="242"/>
      <c r="S408" s="242"/>
      <c r="T408" s="243"/>
      <c r="AT408" s="244" t="s">
        <v>173</v>
      </c>
      <c r="AU408" s="244" t="s">
        <v>83</v>
      </c>
      <c r="AV408" s="11" t="s">
        <v>83</v>
      </c>
      <c r="AW408" s="11" t="s">
        <v>37</v>
      </c>
      <c r="AX408" s="11" t="s">
        <v>24</v>
      </c>
      <c r="AY408" s="244" t="s">
        <v>163</v>
      </c>
    </row>
    <row r="409" s="11" customFormat="1">
      <c r="B409" s="233"/>
      <c r="C409" s="234"/>
      <c r="D409" s="235" t="s">
        <v>173</v>
      </c>
      <c r="E409" s="234"/>
      <c r="F409" s="237" t="s">
        <v>1103</v>
      </c>
      <c r="G409" s="234"/>
      <c r="H409" s="238">
        <v>37.369999999999997</v>
      </c>
      <c r="I409" s="239"/>
      <c r="J409" s="234"/>
      <c r="K409" s="234"/>
      <c r="L409" s="240"/>
      <c r="M409" s="241"/>
      <c r="N409" s="242"/>
      <c r="O409" s="242"/>
      <c r="P409" s="242"/>
      <c r="Q409" s="242"/>
      <c r="R409" s="242"/>
      <c r="S409" s="242"/>
      <c r="T409" s="243"/>
      <c r="AT409" s="244" t="s">
        <v>173</v>
      </c>
      <c r="AU409" s="244" t="s">
        <v>83</v>
      </c>
      <c r="AV409" s="11" t="s">
        <v>83</v>
      </c>
      <c r="AW409" s="11" t="s">
        <v>6</v>
      </c>
      <c r="AX409" s="11" t="s">
        <v>24</v>
      </c>
      <c r="AY409" s="244" t="s">
        <v>163</v>
      </c>
    </row>
    <row r="410" s="1" customFormat="1" ht="38.25" customHeight="1">
      <c r="B410" s="46"/>
      <c r="C410" s="221" t="s">
        <v>1104</v>
      </c>
      <c r="D410" s="221" t="s">
        <v>166</v>
      </c>
      <c r="E410" s="222" t="s">
        <v>779</v>
      </c>
      <c r="F410" s="223" t="s">
        <v>572</v>
      </c>
      <c r="G410" s="224" t="s">
        <v>261</v>
      </c>
      <c r="H410" s="225">
        <v>653</v>
      </c>
      <c r="I410" s="226"/>
      <c r="J410" s="227">
        <f>ROUND(I410*H410,2)</f>
        <v>0</v>
      </c>
      <c r="K410" s="223" t="s">
        <v>22</v>
      </c>
      <c r="L410" s="72"/>
      <c r="M410" s="228" t="s">
        <v>22</v>
      </c>
      <c r="N410" s="229" t="s">
        <v>45</v>
      </c>
      <c r="O410" s="47"/>
      <c r="P410" s="230">
        <f>O410*H410</f>
        <v>0</v>
      </c>
      <c r="Q410" s="230">
        <v>0.14066999999999999</v>
      </c>
      <c r="R410" s="230">
        <f>Q410*H410</f>
        <v>91.857509999999991</v>
      </c>
      <c r="S410" s="230">
        <v>0</v>
      </c>
      <c r="T410" s="231">
        <f>S410*H410</f>
        <v>0</v>
      </c>
      <c r="AR410" s="24" t="s">
        <v>183</v>
      </c>
      <c r="AT410" s="24" t="s">
        <v>166</v>
      </c>
      <c r="AU410" s="24" t="s">
        <v>83</v>
      </c>
      <c r="AY410" s="24" t="s">
        <v>163</v>
      </c>
      <c r="BE410" s="232">
        <f>IF(N410="základní",J410,0)</f>
        <v>0</v>
      </c>
      <c r="BF410" s="232">
        <f>IF(N410="snížená",J410,0)</f>
        <v>0</v>
      </c>
      <c r="BG410" s="232">
        <f>IF(N410="zákl. přenesená",J410,0)</f>
        <v>0</v>
      </c>
      <c r="BH410" s="232">
        <f>IF(N410="sníž. přenesená",J410,0)</f>
        <v>0</v>
      </c>
      <c r="BI410" s="232">
        <f>IF(N410="nulová",J410,0)</f>
        <v>0</v>
      </c>
      <c r="BJ410" s="24" t="s">
        <v>24</v>
      </c>
      <c r="BK410" s="232">
        <f>ROUND(I410*H410,2)</f>
        <v>0</v>
      </c>
      <c r="BL410" s="24" t="s">
        <v>183</v>
      </c>
      <c r="BM410" s="24" t="s">
        <v>1105</v>
      </c>
    </row>
    <row r="411" s="1" customFormat="1">
      <c r="B411" s="46"/>
      <c r="C411" s="74"/>
      <c r="D411" s="235" t="s">
        <v>234</v>
      </c>
      <c r="E411" s="74"/>
      <c r="F411" s="259" t="s">
        <v>781</v>
      </c>
      <c r="G411" s="74"/>
      <c r="H411" s="74"/>
      <c r="I411" s="191"/>
      <c r="J411" s="74"/>
      <c r="K411" s="74"/>
      <c r="L411" s="72"/>
      <c r="M411" s="260"/>
      <c r="N411" s="47"/>
      <c r="O411" s="47"/>
      <c r="P411" s="47"/>
      <c r="Q411" s="47"/>
      <c r="R411" s="47"/>
      <c r="S411" s="47"/>
      <c r="T411" s="95"/>
      <c r="AT411" s="24" t="s">
        <v>234</v>
      </c>
      <c r="AU411" s="24" t="s">
        <v>83</v>
      </c>
    </row>
    <row r="412" s="12" customFormat="1">
      <c r="B412" s="245"/>
      <c r="C412" s="246"/>
      <c r="D412" s="235" t="s">
        <v>173</v>
      </c>
      <c r="E412" s="247" t="s">
        <v>22</v>
      </c>
      <c r="F412" s="248" t="s">
        <v>575</v>
      </c>
      <c r="G412" s="246"/>
      <c r="H412" s="247" t="s">
        <v>22</v>
      </c>
      <c r="I412" s="249"/>
      <c r="J412" s="246"/>
      <c r="K412" s="246"/>
      <c r="L412" s="250"/>
      <c r="M412" s="251"/>
      <c r="N412" s="252"/>
      <c r="O412" s="252"/>
      <c r="P412" s="252"/>
      <c r="Q412" s="252"/>
      <c r="R412" s="252"/>
      <c r="S412" s="252"/>
      <c r="T412" s="253"/>
      <c r="AT412" s="254" t="s">
        <v>173</v>
      </c>
      <c r="AU412" s="254" t="s">
        <v>83</v>
      </c>
      <c r="AV412" s="12" t="s">
        <v>24</v>
      </c>
      <c r="AW412" s="12" t="s">
        <v>37</v>
      </c>
      <c r="AX412" s="12" t="s">
        <v>74</v>
      </c>
      <c r="AY412" s="254" t="s">
        <v>163</v>
      </c>
    </row>
    <row r="413" s="11" customFormat="1">
      <c r="B413" s="233"/>
      <c r="C413" s="234"/>
      <c r="D413" s="235" t="s">
        <v>173</v>
      </c>
      <c r="E413" s="236" t="s">
        <v>22</v>
      </c>
      <c r="F413" s="237" t="s">
        <v>1106</v>
      </c>
      <c r="G413" s="234"/>
      <c r="H413" s="238">
        <v>653</v>
      </c>
      <c r="I413" s="239"/>
      <c r="J413" s="234"/>
      <c r="K413" s="234"/>
      <c r="L413" s="240"/>
      <c r="M413" s="241"/>
      <c r="N413" s="242"/>
      <c r="O413" s="242"/>
      <c r="P413" s="242"/>
      <c r="Q413" s="242"/>
      <c r="R413" s="242"/>
      <c r="S413" s="242"/>
      <c r="T413" s="243"/>
      <c r="AT413" s="244" t="s">
        <v>173</v>
      </c>
      <c r="AU413" s="244" t="s">
        <v>83</v>
      </c>
      <c r="AV413" s="11" t="s">
        <v>83</v>
      </c>
      <c r="AW413" s="11" t="s">
        <v>37</v>
      </c>
      <c r="AX413" s="11" t="s">
        <v>24</v>
      </c>
      <c r="AY413" s="244" t="s">
        <v>163</v>
      </c>
    </row>
    <row r="414" s="1" customFormat="1" ht="16.5" customHeight="1">
      <c r="B414" s="46"/>
      <c r="C414" s="272" t="s">
        <v>1107</v>
      </c>
      <c r="D414" s="272" t="s">
        <v>344</v>
      </c>
      <c r="E414" s="273" t="s">
        <v>1108</v>
      </c>
      <c r="F414" s="274" t="s">
        <v>1109</v>
      </c>
      <c r="G414" s="275" t="s">
        <v>261</v>
      </c>
      <c r="H414" s="276">
        <v>659.52999999999997</v>
      </c>
      <c r="I414" s="277"/>
      <c r="J414" s="278">
        <f>ROUND(I414*H414,2)</f>
        <v>0</v>
      </c>
      <c r="K414" s="274" t="s">
        <v>232</v>
      </c>
      <c r="L414" s="279"/>
      <c r="M414" s="280" t="s">
        <v>22</v>
      </c>
      <c r="N414" s="281" t="s">
        <v>45</v>
      </c>
      <c r="O414" s="47"/>
      <c r="P414" s="230">
        <f>O414*H414</f>
        <v>0</v>
      </c>
      <c r="Q414" s="230">
        <v>0.082000000000000003</v>
      </c>
      <c r="R414" s="230">
        <f>Q414*H414</f>
        <v>54.08146</v>
      </c>
      <c r="S414" s="230">
        <v>0</v>
      </c>
      <c r="T414" s="231">
        <f>S414*H414</f>
        <v>0</v>
      </c>
      <c r="AR414" s="24" t="s">
        <v>204</v>
      </c>
      <c r="AT414" s="24" t="s">
        <v>344</v>
      </c>
      <c r="AU414" s="24" t="s">
        <v>83</v>
      </c>
      <c r="AY414" s="24" t="s">
        <v>163</v>
      </c>
      <c r="BE414" s="232">
        <f>IF(N414="základní",J414,0)</f>
        <v>0</v>
      </c>
      <c r="BF414" s="232">
        <f>IF(N414="snížená",J414,0)</f>
        <v>0</v>
      </c>
      <c r="BG414" s="232">
        <f>IF(N414="zákl. přenesená",J414,0)</f>
        <v>0</v>
      </c>
      <c r="BH414" s="232">
        <f>IF(N414="sníž. přenesená",J414,0)</f>
        <v>0</v>
      </c>
      <c r="BI414" s="232">
        <f>IF(N414="nulová",J414,0)</f>
        <v>0</v>
      </c>
      <c r="BJ414" s="24" t="s">
        <v>24</v>
      </c>
      <c r="BK414" s="232">
        <f>ROUND(I414*H414,2)</f>
        <v>0</v>
      </c>
      <c r="BL414" s="24" t="s">
        <v>183</v>
      </c>
      <c r="BM414" s="24" t="s">
        <v>1110</v>
      </c>
    </row>
    <row r="415" s="11" customFormat="1">
      <c r="B415" s="233"/>
      <c r="C415" s="234"/>
      <c r="D415" s="235" t="s">
        <v>173</v>
      </c>
      <c r="E415" s="234"/>
      <c r="F415" s="237" t="s">
        <v>1111</v>
      </c>
      <c r="G415" s="234"/>
      <c r="H415" s="238">
        <v>659.52999999999997</v>
      </c>
      <c r="I415" s="239"/>
      <c r="J415" s="234"/>
      <c r="K415" s="234"/>
      <c r="L415" s="240"/>
      <c r="M415" s="241"/>
      <c r="N415" s="242"/>
      <c r="O415" s="242"/>
      <c r="P415" s="242"/>
      <c r="Q415" s="242"/>
      <c r="R415" s="242"/>
      <c r="S415" s="242"/>
      <c r="T415" s="243"/>
      <c r="AT415" s="244" t="s">
        <v>173</v>
      </c>
      <c r="AU415" s="244" t="s">
        <v>83</v>
      </c>
      <c r="AV415" s="11" t="s">
        <v>83</v>
      </c>
      <c r="AW415" s="11" t="s">
        <v>6</v>
      </c>
      <c r="AX415" s="11" t="s">
        <v>24</v>
      </c>
      <c r="AY415" s="244" t="s">
        <v>163</v>
      </c>
    </row>
    <row r="416" s="1" customFormat="1" ht="25.5" customHeight="1">
      <c r="B416" s="46"/>
      <c r="C416" s="221" t="s">
        <v>1112</v>
      </c>
      <c r="D416" s="221" t="s">
        <v>166</v>
      </c>
      <c r="E416" s="222" t="s">
        <v>585</v>
      </c>
      <c r="F416" s="223" t="s">
        <v>586</v>
      </c>
      <c r="G416" s="224" t="s">
        <v>261</v>
      </c>
      <c r="H416" s="225">
        <v>218</v>
      </c>
      <c r="I416" s="226"/>
      <c r="J416" s="227">
        <f>ROUND(I416*H416,2)</f>
        <v>0</v>
      </c>
      <c r="K416" s="223" t="s">
        <v>232</v>
      </c>
      <c r="L416" s="72"/>
      <c r="M416" s="228" t="s">
        <v>22</v>
      </c>
      <c r="N416" s="229" t="s">
        <v>45</v>
      </c>
      <c r="O416" s="47"/>
      <c r="P416" s="230">
        <f>O416*H416</f>
        <v>0</v>
      </c>
      <c r="Q416" s="230">
        <v>0</v>
      </c>
      <c r="R416" s="230">
        <f>Q416*H416</f>
        <v>0</v>
      </c>
      <c r="S416" s="230">
        <v>0</v>
      </c>
      <c r="T416" s="231">
        <f>S416*H416</f>
        <v>0</v>
      </c>
      <c r="AR416" s="24" t="s">
        <v>183</v>
      </c>
      <c r="AT416" s="24" t="s">
        <v>166</v>
      </c>
      <c r="AU416" s="24" t="s">
        <v>83</v>
      </c>
      <c r="AY416" s="24" t="s">
        <v>163</v>
      </c>
      <c r="BE416" s="232">
        <f>IF(N416="základní",J416,0)</f>
        <v>0</v>
      </c>
      <c r="BF416" s="232">
        <f>IF(N416="snížená",J416,0)</f>
        <v>0</v>
      </c>
      <c r="BG416" s="232">
        <f>IF(N416="zákl. přenesená",J416,0)</f>
        <v>0</v>
      </c>
      <c r="BH416" s="232">
        <f>IF(N416="sníž. přenesená",J416,0)</f>
        <v>0</v>
      </c>
      <c r="BI416" s="232">
        <f>IF(N416="nulová",J416,0)</f>
        <v>0</v>
      </c>
      <c r="BJ416" s="24" t="s">
        <v>24</v>
      </c>
      <c r="BK416" s="232">
        <f>ROUND(I416*H416,2)</f>
        <v>0</v>
      </c>
      <c r="BL416" s="24" t="s">
        <v>183</v>
      </c>
      <c r="BM416" s="24" t="s">
        <v>1113</v>
      </c>
    </row>
    <row r="417" s="1" customFormat="1">
      <c r="B417" s="46"/>
      <c r="C417" s="74"/>
      <c r="D417" s="235" t="s">
        <v>234</v>
      </c>
      <c r="E417" s="74"/>
      <c r="F417" s="259" t="s">
        <v>588</v>
      </c>
      <c r="G417" s="74"/>
      <c r="H417" s="74"/>
      <c r="I417" s="191"/>
      <c r="J417" s="74"/>
      <c r="K417" s="74"/>
      <c r="L417" s="72"/>
      <c r="M417" s="260"/>
      <c r="N417" s="47"/>
      <c r="O417" s="47"/>
      <c r="P417" s="47"/>
      <c r="Q417" s="47"/>
      <c r="R417" s="47"/>
      <c r="S417" s="47"/>
      <c r="T417" s="95"/>
      <c r="AT417" s="24" t="s">
        <v>234</v>
      </c>
      <c r="AU417" s="24" t="s">
        <v>83</v>
      </c>
    </row>
    <row r="418" s="11" customFormat="1">
      <c r="B418" s="233"/>
      <c r="C418" s="234"/>
      <c r="D418" s="235" t="s">
        <v>173</v>
      </c>
      <c r="E418" s="236" t="s">
        <v>22</v>
      </c>
      <c r="F418" s="237" t="s">
        <v>1114</v>
      </c>
      <c r="G418" s="234"/>
      <c r="H418" s="238">
        <v>28</v>
      </c>
      <c r="I418" s="239"/>
      <c r="J418" s="234"/>
      <c r="K418" s="234"/>
      <c r="L418" s="240"/>
      <c r="M418" s="241"/>
      <c r="N418" s="242"/>
      <c r="O418" s="242"/>
      <c r="P418" s="242"/>
      <c r="Q418" s="242"/>
      <c r="R418" s="242"/>
      <c r="S418" s="242"/>
      <c r="T418" s="243"/>
      <c r="AT418" s="244" t="s">
        <v>173</v>
      </c>
      <c r="AU418" s="244" t="s">
        <v>83</v>
      </c>
      <c r="AV418" s="11" t="s">
        <v>83</v>
      </c>
      <c r="AW418" s="11" t="s">
        <v>37</v>
      </c>
      <c r="AX418" s="11" t="s">
        <v>74</v>
      </c>
      <c r="AY418" s="244" t="s">
        <v>163</v>
      </c>
    </row>
    <row r="419" s="11" customFormat="1">
      <c r="B419" s="233"/>
      <c r="C419" s="234"/>
      <c r="D419" s="235" t="s">
        <v>173</v>
      </c>
      <c r="E419" s="236" t="s">
        <v>22</v>
      </c>
      <c r="F419" s="237" t="s">
        <v>1115</v>
      </c>
      <c r="G419" s="234"/>
      <c r="H419" s="238">
        <v>58</v>
      </c>
      <c r="I419" s="239"/>
      <c r="J419" s="234"/>
      <c r="K419" s="234"/>
      <c r="L419" s="240"/>
      <c r="M419" s="241"/>
      <c r="N419" s="242"/>
      <c r="O419" s="242"/>
      <c r="P419" s="242"/>
      <c r="Q419" s="242"/>
      <c r="R419" s="242"/>
      <c r="S419" s="242"/>
      <c r="T419" s="243"/>
      <c r="AT419" s="244" t="s">
        <v>173</v>
      </c>
      <c r="AU419" s="244" t="s">
        <v>83</v>
      </c>
      <c r="AV419" s="11" t="s">
        <v>83</v>
      </c>
      <c r="AW419" s="11" t="s">
        <v>37</v>
      </c>
      <c r="AX419" s="11" t="s">
        <v>74</v>
      </c>
      <c r="AY419" s="244" t="s">
        <v>163</v>
      </c>
    </row>
    <row r="420" s="11" customFormat="1">
      <c r="B420" s="233"/>
      <c r="C420" s="234"/>
      <c r="D420" s="235" t="s">
        <v>173</v>
      </c>
      <c r="E420" s="236" t="s">
        <v>22</v>
      </c>
      <c r="F420" s="237" t="s">
        <v>1116</v>
      </c>
      <c r="G420" s="234"/>
      <c r="H420" s="238">
        <v>208</v>
      </c>
      <c r="I420" s="239"/>
      <c r="J420" s="234"/>
      <c r="K420" s="234"/>
      <c r="L420" s="240"/>
      <c r="M420" s="241"/>
      <c r="N420" s="242"/>
      <c r="O420" s="242"/>
      <c r="P420" s="242"/>
      <c r="Q420" s="242"/>
      <c r="R420" s="242"/>
      <c r="S420" s="242"/>
      <c r="T420" s="243"/>
      <c r="AT420" s="244" t="s">
        <v>173</v>
      </c>
      <c r="AU420" s="244" t="s">
        <v>83</v>
      </c>
      <c r="AV420" s="11" t="s">
        <v>83</v>
      </c>
      <c r="AW420" s="11" t="s">
        <v>37</v>
      </c>
      <c r="AX420" s="11" t="s">
        <v>74</v>
      </c>
      <c r="AY420" s="244" t="s">
        <v>163</v>
      </c>
    </row>
    <row r="421" s="11" customFormat="1">
      <c r="B421" s="233"/>
      <c r="C421" s="234"/>
      <c r="D421" s="235" t="s">
        <v>173</v>
      </c>
      <c r="E421" s="236" t="s">
        <v>22</v>
      </c>
      <c r="F421" s="237" t="s">
        <v>1117</v>
      </c>
      <c r="G421" s="234"/>
      <c r="H421" s="238">
        <v>-76</v>
      </c>
      <c r="I421" s="239"/>
      <c r="J421" s="234"/>
      <c r="K421" s="234"/>
      <c r="L421" s="240"/>
      <c r="M421" s="241"/>
      <c r="N421" s="242"/>
      <c r="O421" s="242"/>
      <c r="P421" s="242"/>
      <c r="Q421" s="242"/>
      <c r="R421" s="242"/>
      <c r="S421" s="242"/>
      <c r="T421" s="243"/>
      <c r="AT421" s="244" t="s">
        <v>173</v>
      </c>
      <c r="AU421" s="244" t="s">
        <v>83</v>
      </c>
      <c r="AV421" s="11" t="s">
        <v>83</v>
      </c>
      <c r="AW421" s="11" t="s">
        <v>37</v>
      </c>
      <c r="AX421" s="11" t="s">
        <v>74</v>
      </c>
      <c r="AY421" s="244" t="s">
        <v>163</v>
      </c>
    </row>
    <row r="422" s="13" customFormat="1">
      <c r="B422" s="261"/>
      <c r="C422" s="262"/>
      <c r="D422" s="235" t="s">
        <v>173</v>
      </c>
      <c r="E422" s="263" t="s">
        <v>22</v>
      </c>
      <c r="F422" s="264" t="s">
        <v>266</v>
      </c>
      <c r="G422" s="262"/>
      <c r="H422" s="265">
        <v>218</v>
      </c>
      <c r="I422" s="266"/>
      <c r="J422" s="262"/>
      <c r="K422" s="262"/>
      <c r="L422" s="267"/>
      <c r="M422" s="268"/>
      <c r="N422" s="269"/>
      <c r="O422" s="269"/>
      <c r="P422" s="269"/>
      <c r="Q422" s="269"/>
      <c r="R422" s="269"/>
      <c r="S422" s="269"/>
      <c r="T422" s="270"/>
      <c r="AT422" s="271" t="s">
        <v>173</v>
      </c>
      <c r="AU422" s="271" t="s">
        <v>83</v>
      </c>
      <c r="AV422" s="13" t="s">
        <v>183</v>
      </c>
      <c r="AW422" s="13" t="s">
        <v>37</v>
      </c>
      <c r="AX422" s="13" t="s">
        <v>24</v>
      </c>
      <c r="AY422" s="271" t="s">
        <v>163</v>
      </c>
    </row>
    <row r="423" s="1" customFormat="1" ht="38.25" customHeight="1">
      <c r="B423" s="46"/>
      <c r="C423" s="221" t="s">
        <v>1118</v>
      </c>
      <c r="D423" s="221" t="s">
        <v>166</v>
      </c>
      <c r="E423" s="222" t="s">
        <v>592</v>
      </c>
      <c r="F423" s="223" t="s">
        <v>593</v>
      </c>
      <c r="G423" s="224" t="s">
        <v>261</v>
      </c>
      <c r="H423" s="225">
        <v>218</v>
      </c>
      <c r="I423" s="226"/>
      <c r="J423" s="227">
        <f>ROUND(I423*H423,2)</f>
        <v>0</v>
      </c>
      <c r="K423" s="223" t="s">
        <v>232</v>
      </c>
      <c r="L423" s="72"/>
      <c r="M423" s="228" t="s">
        <v>22</v>
      </c>
      <c r="N423" s="229" t="s">
        <v>45</v>
      </c>
      <c r="O423" s="47"/>
      <c r="P423" s="230">
        <f>O423*H423</f>
        <v>0</v>
      </c>
      <c r="Q423" s="230">
        <v>0.00022000000000000001</v>
      </c>
      <c r="R423" s="230">
        <f>Q423*H423</f>
        <v>0.047960000000000003</v>
      </c>
      <c r="S423" s="230">
        <v>0</v>
      </c>
      <c r="T423" s="231">
        <f>S423*H423</f>
        <v>0</v>
      </c>
      <c r="AR423" s="24" t="s">
        <v>183</v>
      </c>
      <c r="AT423" s="24" t="s">
        <v>166</v>
      </c>
      <c r="AU423" s="24" t="s">
        <v>83</v>
      </c>
      <c r="AY423" s="24" t="s">
        <v>163</v>
      </c>
      <c r="BE423" s="232">
        <f>IF(N423="základní",J423,0)</f>
        <v>0</v>
      </c>
      <c r="BF423" s="232">
        <f>IF(N423="snížená",J423,0)</f>
        <v>0</v>
      </c>
      <c r="BG423" s="232">
        <f>IF(N423="zákl. přenesená",J423,0)</f>
        <v>0</v>
      </c>
      <c r="BH423" s="232">
        <f>IF(N423="sníž. přenesená",J423,0)</f>
        <v>0</v>
      </c>
      <c r="BI423" s="232">
        <f>IF(N423="nulová",J423,0)</f>
        <v>0</v>
      </c>
      <c r="BJ423" s="24" t="s">
        <v>24</v>
      </c>
      <c r="BK423" s="232">
        <f>ROUND(I423*H423,2)</f>
        <v>0</v>
      </c>
      <c r="BL423" s="24" t="s">
        <v>183</v>
      </c>
      <c r="BM423" s="24" t="s">
        <v>1119</v>
      </c>
    </row>
    <row r="424" s="1" customFormat="1">
      <c r="B424" s="46"/>
      <c r="C424" s="74"/>
      <c r="D424" s="235" t="s">
        <v>234</v>
      </c>
      <c r="E424" s="74"/>
      <c r="F424" s="259" t="s">
        <v>595</v>
      </c>
      <c r="G424" s="74"/>
      <c r="H424" s="74"/>
      <c r="I424" s="191"/>
      <c r="J424" s="74"/>
      <c r="K424" s="74"/>
      <c r="L424" s="72"/>
      <c r="M424" s="260"/>
      <c r="N424" s="47"/>
      <c r="O424" s="47"/>
      <c r="P424" s="47"/>
      <c r="Q424" s="47"/>
      <c r="R424" s="47"/>
      <c r="S424" s="47"/>
      <c r="T424" s="95"/>
      <c r="AT424" s="24" t="s">
        <v>234</v>
      </c>
      <c r="AU424" s="24" t="s">
        <v>83</v>
      </c>
    </row>
    <row r="425" s="11" customFormat="1">
      <c r="B425" s="233"/>
      <c r="C425" s="234"/>
      <c r="D425" s="235" t="s">
        <v>173</v>
      </c>
      <c r="E425" s="236" t="s">
        <v>22</v>
      </c>
      <c r="F425" s="237" t="s">
        <v>1114</v>
      </c>
      <c r="G425" s="234"/>
      <c r="H425" s="238">
        <v>28</v>
      </c>
      <c r="I425" s="239"/>
      <c r="J425" s="234"/>
      <c r="K425" s="234"/>
      <c r="L425" s="240"/>
      <c r="M425" s="241"/>
      <c r="N425" s="242"/>
      <c r="O425" s="242"/>
      <c r="P425" s="242"/>
      <c r="Q425" s="242"/>
      <c r="R425" s="242"/>
      <c r="S425" s="242"/>
      <c r="T425" s="243"/>
      <c r="AT425" s="244" t="s">
        <v>173</v>
      </c>
      <c r="AU425" s="244" t="s">
        <v>83</v>
      </c>
      <c r="AV425" s="11" t="s">
        <v>83</v>
      </c>
      <c r="AW425" s="11" t="s">
        <v>37</v>
      </c>
      <c r="AX425" s="11" t="s">
        <v>74</v>
      </c>
      <c r="AY425" s="244" t="s">
        <v>163</v>
      </c>
    </row>
    <row r="426" s="11" customFormat="1">
      <c r="B426" s="233"/>
      <c r="C426" s="234"/>
      <c r="D426" s="235" t="s">
        <v>173</v>
      </c>
      <c r="E426" s="236" t="s">
        <v>22</v>
      </c>
      <c r="F426" s="237" t="s">
        <v>1115</v>
      </c>
      <c r="G426" s="234"/>
      <c r="H426" s="238">
        <v>58</v>
      </c>
      <c r="I426" s="239"/>
      <c r="J426" s="234"/>
      <c r="K426" s="234"/>
      <c r="L426" s="240"/>
      <c r="M426" s="241"/>
      <c r="N426" s="242"/>
      <c r="O426" s="242"/>
      <c r="P426" s="242"/>
      <c r="Q426" s="242"/>
      <c r="R426" s="242"/>
      <c r="S426" s="242"/>
      <c r="T426" s="243"/>
      <c r="AT426" s="244" t="s">
        <v>173</v>
      </c>
      <c r="AU426" s="244" t="s">
        <v>83</v>
      </c>
      <c r="AV426" s="11" t="s">
        <v>83</v>
      </c>
      <c r="AW426" s="11" t="s">
        <v>37</v>
      </c>
      <c r="AX426" s="11" t="s">
        <v>74</v>
      </c>
      <c r="AY426" s="244" t="s">
        <v>163</v>
      </c>
    </row>
    <row r="427" s="11" customFormat="1">
      <c r="B427" s="233"/>
      <c r="C427" s="234"/>
      <c r="D427" s="235" t="s">
        <v>173</v>
      </c>
      <c r="E427" s="236" t="s">
        <v>22</v>
      </c>
      <c r="F427" s="237" t="s">
        <v>1116</v>
      </c>
      <c r="G427" s="234"/>
      <c r="H427" s="238">
        <v>208</v>
      </c>
      <c r="I427" s="239"/>
      <c r="J427" s="234"/>
      <c r="K427" s="234"/>
      <c r="L427" s="240"/>
      <c r="M427" s="241"/>
      <c r="N427" s="242"/>
      <c r="O427" s="242"/>
      <c r="P427" s="242"/>
      <c r="Q427" s="242"/>
      <c r="R427" s="242"/>
      <c r="S427" s="242"/>
      <c r="T427" s="243"/>
      <c r="AT427" s="244" t="s">
        <v>173</v>
      </c>
      <c r="AU427" s="244" t="s">
        <v>83</v>
      </c>
      <c r="AV427" s="11" t="s">
        <v>83</v>
      </c>
      <c r="AW427" s="11" t="s">
        <v>37</v>
      </c>
      <c r="AX427" s="11" t="s">
        <v>74</v>
      </c>
      <c r="AY427" s="244" t="s">
        <v>163</v>
      </c>
    </row>
    <row r="428" s="11" customFormat="1">
      <c r="B428" s="233"/>
      <c r="C428" s="234"/>
      <c r="D428" s="235" t="s">
        <v>173</v>
      </c>
      <c r="E428" s="236" t="s">
        <v>22</v>
      </c>
      <c r="F428" s="237" t="s">
        <v>1117</v>
      </c>
      <c r="G428" s="234"/>
      <c r="H428" s="238">
        <v>-76</v>
      </c>
      <c r="I428" s="239"/>
      <c r="J428" s="234"/>
      <c r="K428" s="234"/>
      <c r="L428" s="240"/>
      <c r="M428" s="241"/>
      <c r="N428" s="242"/>
      <c r="O428" s="242"/>
      <c r="P428" s="242"/>
      <c r="Q428" s="242"/>
      <c r="R428" s="242"/>
      <c r="S428" s="242"/>
      <c r="T428" s="243"/>
      <c r="AT428" s="244" t="s">
        <v>173</v>
      </c>
      <c r="AU428" s="244" t="s">
        <v>83</v>
      </c>
      <c r="AV428" s="11" t="s">
        <v>83</v>
      </c>
      <c r="AW428" s="11" t="s">
        <v>37</v>
      </c>
      <c r="AX428" s="11" t="s">
        <v>74</v>
      </c>
      <c r="AY428" s="244" t="s">
        <v>163</v>
      </c>
    </row>
    <row r="429" s="13" customFormat="1">
      <c r="B429" s="261"/>
      <c r="C429" s="262"/>
      <c r="D429" s="235" t="s">
        <v>173</v>
      </c>
      <c r="E429" s="263" t="s">
        <v>22</v>
      </c>
      <c r="F429" s="264" t="s">
        <v>266</v>
      </c>
      <c r="G429" s="262"/>
      <c r="H429" s="265">
        <v>218</v>
      </c>
      <c r="I429" s="266"/>
      <c r="J429" s="262"/>
      <c r="K429" s="262"/>
      <c r="L429" s="267"/>
      <c r="M429" s="268"/>
      <c r="N429" s="269"/>
      <c r="O429" s="269"/>
      <c r="P429" s="269"/>
      <c r="Q429" s="269"/>
      <c r="R429" s="269"/>
      <c r="S429" s="269"/>
      <c r="T429" s="270"/>
      <c r="AT429" s="271" t="s">
        <v>173</v>
      </c>
      <c r="AU429" s="271" t="s">
        <v>83</v>
      </c>
      <c r="AV429" s="13" t="s">
        <v>183</v>
      </c>
      <c r="AW429" s="13" t="s">
        <v>37</v>
      </c>
      <c r="AX429" s="13" t="s">
        <v>24</v>
      </c>
      <c r="AY429" s="271" t="s">
        <v>163</v>
      </c>
    </row>
    <row r="430" s="1" customFormat="1" ht="25.5" customHeight="1">
      <c r="B430" s="46"/>
      <c r="C430" s="221" t="s">
        <v>1120</v>
      </c>
      <c r="D430" s="221" t="s">
        <v>166</v>
      </c>
      <c r="E430" s="222" t="s">
        <v>597</v>
      </c>
      <c r="F430" s="223" t="s">
        <v>598</v>
      </c>
      <c r="G430" s="224" t="s">
        <v>261</v>
      </c>
      <c r="H430" s="225">
        <v>218</v>
      </c>
      <c r="I430" s="226"/>
      <c r="J430" s="227">
        <f>ROUND(I430*H430,2)</f>
        <v>0</v>
      </c>
      <c r="K430" s="223" t="s">
        <v>232</v>
      </c>
      <c r="L430" s="72"/>
      <c r="M430" s="228" t="s">
        <v>22</v>
      </c>
      <c r="N430" s="229" t="s">
        <v>45</v>
      </c>
      <c r="O430" s="47"/>
      <c r="P430" s="230">
        <f>O430*H430</f>
        <v>0</v>
      </c>
      <c r="Q430" s="230">
        <v>0</v>
      </c>
      <c r="R430" s="230">
        <f>Q430*H430</f>
        <v>0</v>
      </c>
      <c r="S430" s="230">
        <v>0</v>
      </c>
      <c r="T430" s="231">
        <f>S430*H430</f>
        <v>0</v>
      </c>
      <c r="AR430" s="24" t="s">
        <v>183</v>
      </c>
      <c r="AT430" s="24" t="s">
        <v>166</v>
      </c>
      <c r="AU430" s="24" t="s">
        <v>83</v>
      </c>
      <c r="AY430" s="24" t="s">
        <v>163</v>
      </c>
      <c r="BE430" s="232">
        <f>IF(N430="základní",J430,0)</f>
        <v>0</v>
      </c>
      <c r="BF430" s="232">
        <f>IF(N430="snížená",J430,0)</f>
        <v>0</v>
      </c>
      <c r="BG430" s="232">
        <f>IF(N430="zákl. přenesená",J430,0)</f>
        <v>0</v>
      </c>
      <c r="BH430" s="232">
        <f>IF(N430="sníž. přenesená",J430,0)</f>
        <v>0</v>
      </c>
      <c r="BI430" s="232">
        <f>IF(N430="nulová",J430,0)</f>
        <v>0</v>
      </c>
      <c r="BJ430" s="24" t="s">
        <v>24</v>
      </c>
      <c r="BK430" s="232">
        <f>ROUND(I430*H430,2)</f>
        <v>0</v>
      </c>
      <c r="BL430" s="24" t="s">
        <v>183</v>
      </c>
      <c r="BM430" s="24" t="s">
        <v>1121</v>
      </c>
    </row>
    <row r="431" s="1" customFormat="1">
      <c r="B431" s="46"/>
      <c r="C431" s="74"/>
      <c r="D431" s="235" t="s">
        <v>234</v>
      </c>
      <c r="E431" s="74"/>
      <c r="F431" s="259" t="s">
        <v>600</v>
      </c>
      <c r="G431" s="74"/>
      <c r="H431" s="74"/>
      <c r="I431" s="191"/>
      <c r="J431" s="74"/>
      <c r="K431" s="74"/>
      <c r="L431" s="72"/>
      <c r="M431" s="260"/>
      <c r="N431" s="47"/>
      <c r="O431" s="47"/>
      <c r="P431" s="47"/>
      <c r="Q431" s="47"/>
      <c r="R431" s="47"/>
      <c r="S431" s="47"/>
      <c r="T431" s="95"/>
      <c r="AT431" s="24" t="s">
        <v>234</v>
      </c>
      <c r="AU431" s="24" t="s">
        <v>83</v>
      </c>
    </row>
    <row r="432" s="11" customFormat="1">
      <c r="B432" s="233"/>
      <c r="C432" s="234"/>
      <c r="D432" s="235" t="s">
        <v>173</v>
      </c>
      <c r="E432" s="236" t="s">
        <v>22</v>
      </c>
      <c r="F432" s="237" t="s">
        <v>1114</v>
      </c>
      <c r="G432" s="234"/>
      <c r="H432" s="238">
        <v>28</v>
      </c>
      <c r="I432" s="239"/>
      <c r="J432" s="234"/>
      <c r="K432" s="234"/>
      <c r="L432" s="240"/>
      <c r="M432" s="241"/>
      <c r="N432" s="242"/>
      <c r="O432" s="242"/>
      <c r="P432" s="242"/>
      <c r="Q432" s="242"/>
      <c r="R432" s="242"/>
      <c r="S432" s="242"/>
      <c r="T432" s="243"/>
      <c r="AT432" s="244" t="s">
        <v>173</v>
      </c>
      <c r="AU432" s="244" t="s">
        <v>83</v>
      </c>
      <c r="AV432" s="11" t="s">
        <v>83</v>
      </c>
      <c r="AW432" s="11" t="s">
        <v>37</v>
      </c>
      <c r="AX432" s="11" t="s">
        <v>74</v>
      </c>
      <c r="AY432" s="244" t="s">
        <v>163</v>
      </c>
    </row>
    <row r="433" s="11" customFormat="1">
      <c r="B433" s="233"/>
      <c r="C433" s="234"/>
      <c r="D433" s="235" t="s">
        <v>173</v>
      </c>
      <c r="E433" s="236" t="s">
        <v>22</v>
      </c>
      <c r="F433" s="237" t="s">
        <v>1115</v>
      </c>
      <c r="G433" s="234"/>
      <c r="H433" s="238">
        <v>58</v>
      </c>
      <c r="I433" s="239"/>
      <c r="J433" s="234"/>
      <c r="K433" s="234"/>
      <c r="L433" s="240"/>
      <c r="M433" s="241"/>
      <c r="N433" s="242"/>
      <c r="O433" s="242"/>
      <c r="P433" s="242"/>
      <c r="Q433" s="242"/>
      <c r="R433" s="242"/>
      <c r="S433" s="242"/>
      <c r="T433" s="243"/>
      <c r="AT433" s="244" t="s">
        <v>173</v>
      </c>
      <c r="AU433" s="244" t="s">
        <v>83</v>
      </c>
      <c r="AV433" s="11" t="s">
        <v>83</v>
      </c>
      <c r="AW433" s="11" t="s">
        <v>37</v>
      </c>
      <c r="AX433" s="11" t="s">
        <v>74</v>
      </c>
      <c r="AY433" s="244" t="s">
        <v>163</v>
      </c>
    </row>
    <row r="434" s="11" customFormat="1">
      <c r="B434" s="233"/>
      <c r="C434" s="234"/>
      <c r="D434" s="235" t="s">
        <v>173</v>
      </c>
      <c r="E434" s="236" t="s">
        <v>22</v>
      </c>
      <c r="F434" s="237" t="s">
        <v>1116</v>
      </c>
      <c r="G434" s="234"/>
      <c r="H434" s="238">
        <v>208</v>
      </c>
      <c r="I434" s="239"/>
      <c r="J434" s="234"/>
      <c r="K434" s="234"/>
      <c r="L434" s="240"/>
      <c r="M434" s="241"/>
      <c r="N434" s="242"/>
      <c r="O434" s="242"/>
      <c r="P434" s="242"/>
      <c r="Q434" s="242"/>
      <c r="R434" s="242"/>
      <c r="S434" s="242"/>
      <c r="T434" s="243"/>
      <c r="AT434" s="244" t="s">
        <v>173</v>
      </c>
      <c r="AU434" s="244" t="s">
        <v>83</v>
      </c>
      <c r="AV434" s="11" t="s">
        <v>83</v>
      </c>
      <c r="AW434" s="11" t="s">
        <v>37</v>
      </c>
      <c r="AX434" s="11" t="s">
        <v>74</v>
      </c>
      <c r="AY434" s="244" t="s">
        <v>163</v>
      </c>
    </row>
    <row r="435" s="11" customFormat="1">
      <c r="B435" s="233"/>
      <c r="C435" s="234"/>
      <c r="D435" s="235" t="s">
        <v>173</v>
      </c>
      <c r="E435" s="236" t="s">
        <v>22</v>
      </c>
      <c r="F435" s="237" t="s">
        <v>1117</v>
      </c>
      <c r="G435" s="234"/>
      <c r="H435" s="238">
        <v>-76</v>
      </c>
      <c r="I435" s="239"/>
      <c r="J435" s="234"/>
      <c r="K435" s="234"/>
      <c r="L435" s="240"/>
      <c r="M435" s="241"/>
      <c r="N435" s="242"/>
      <c r="O435" s="242"/>
      <c r="P435" s="242"/>
      <c r="Q435" s="242"/>
      <c r="R435" s="242"/>
      <c r="S435" s="242"/>
      <c r="T435" s="243"/>
      <c r="AT435" s="244" t="s">
        <v>173</v>
      </c>
      <c r="AU435" s="244" t="s">
        <v>83</v>
      </c>
      <c r="AV435" s="11" t="s">
        <v>83</v>
      </c>
      <c r="AW435" s="11" t="s">
        <v>37</v>
      </c>
      <c r="AX435" s="11" t="s">
        <v>74</v>
      </c>
      <c r="AY435" s="244" t="s">
        <v>163</v>
      </c>
    </row>
    <row r="436" s="13" customFormat="1">
      <c r="B436" s="261"/>
      <c r="C436" s="262"/>
      <c r="D436" s="235" t="s">
        <v>173</v>
      </c>
      <c r="E436" s="263" t="s">
        <v>22</v>
      </c>
      <c r="F436" s="264" t="s">
        <v>266</v>
      </c>
      <c r="G436" s="262"/>
      <c r="H436" s="265">
        <v>218</v>
      </c>
      <c r="I436" s="266"/>
      <c r="J436" s="262"/>
      <c r="K436" s="262"/>
      <c r="L436" s="267"/>
      <c r="M436" s="268"/>
      <c r="N436" s="269"/>
      <c r="O436" s="269"/>
      <c r="P436" s="269"/>
      <c r="Q436" s="269"/>
      <c r="R436" s="269"/>
      <c r="S436" s="269"/>
      <c r="T436" s="270"/>
      <c r="AT436" s="271" t="s">
        <v>173</v>
      </c>
      <c r="AU436" s="271" t="s">
        <v>83</v>
      </c>
      <c r="AV436" s="13" t="s">
        <v>183</v>
      </c>
      <c r="AW436" s="13" t="s">
        <v>37</v>
      </c>
      <c r="AX436" s="13" t="s">
        <v>24</v>
      </c>
      <c r="AY436" s="271" t="s">
        <v>163</v>
      </c>
    </row>
    <row r="437" s="1" customFormat="1" ht="38.25" customHeight="1">
      <c r="B437" s="46"/>
      <c r="C437" s="221" t="s">
        <v>1122</v>
      </c>
      <c r="D437" s="221" t="s">
        <v>166</v>
      </c>
      <c r="E437" s="222" t="s">
        <v>602</v>
      </c>
      <c r="F437" s="223" t="s">
        <v>603</v>
      </c>
      <c r="G437" s="224" t="s">
        <v>440</v>
      </c>
      <c r="H437" s="225">
        <v>78</v>
      </c>
      <c r="I437" s="226"/>
      <c r="J437" s="227">
        <f>ROUND(I437*H437,2)</f>
        <v>0</v>
      </c>
      <c r="K437" s="223" t="s">
        <v>232</v>
      </c>
      <c r="L437" s="72"/>
      <c r="M437" s="228" t="s">
        <v>22</v>
      </c>
      <c r="N437" s="229" t="s">
        <v>45</v>
      </c>
      <c r="O437" s="47"/>
      <c r="P437" s="230">
        <f>O437*H437</f>
        <v>0</v>
      </c>
      <c r="Q437" s="230">
        <v>0</v>
      </c>
      <c r="R437" s="230">
        <f>Q437*H437</f>
        <v>0</v>
      </c>
      <c r="S437" s="230">
        <v>0.082000000000000003</v>
      </c>
      <c r="T437" s="231">
        <f>S437*H437</f>
        <v>6.3959999999999999</v>
      </c>
      <c r="AR437" s="24" t="s">
        <v>183</v>
      </c>
      <c r="AT437" s="24" t="s">
        <v>166</v>
      </c>
      <c r="AU437" s="24" t="s">
        <v>83</v>
      </c>
      <c r="AY437" s="24" t="s">
        <v>163</v>
      </c>
      <c r="BE437" s="232">
        <f>IF(N437="základní",J437,0)</f>
        <v>0</v>
      </c>
      <c r="BF437" s="232">
        <f>IF(N437="snížená",J437,0)</f>
        <v>0</v>
      </c>
      <c r="BG437" s="232">
        <f>IF(N437="zákl. přenesená",J437,0)</f>
        <v>0</v>
      </c>
      <c r="BH437" s="232">
        <f>IF(N437="sníž. přenesená",J437,0)</f>
        <v>0</v>
      </c>
      <c r="BI437" s="232">
        <f>IF(N437="nulová",J437,0)</f>
        <v>0</v>
      </c>
      <c r="BJ437" s="24" t="s">
        <v>24</v>
      </c>
      <c r="BK437" s="232">
        <f>ROUND(I437*H437,2)</f>
        <v>0</v>
      </c>
      <c r="BL437" s="24" t="s">
        <v>183</v>
      </c>
      <c r="BM437" s="24" t="s">
        <v>1123</v>
      </c>
    </row>
    <row r="438" s="1" customFormat="1">
      <c r="B438" s="46"/>
      <c r="C438" s="74"/>
      <c r="D438" s="235" t="s">
        <v>234</v>
      </c>
      <c r="E438" s="74"/>
      <c r="F438" s="259" t="s">
        <v>605</v>
      </c>
      <c r="G438" s="74"/>
      <c r="H438" s="74"/>
      <c r="I438" s="191"/>
      <c r="J438" s="74"/>
      <c r="K438" s="74"/>
      <c r="L438" s="72"/>
      <c r="M438" s="260"/>
      <c r="N438" s="47"/>
      <c r="O438" s="47"/>
      <c r="P438" s="47"/>
      <c r="Q438" s="47"/>
      <c r="R438" s="47"/>
      <c r="S438" s="47"/>
      <c r="T438" s="95"/>
      <c r="AT438" s="24" t="s">
        <v>234</v>
      </c>
      <c r="AU438" s="24" t="s">
        <v>83</v>
      </c>
    </row>
    <row r="439" s="11" customFormat="1">
      <c r="B439" s="233"/>
      <c r="C439" s="234"/>
      <c r="D439" s="235" t="s">
        <v>173</v>
      </c>
      <c r="E439" s="236" t="s">
        <v>22</v>
      </c>
      <c r="F439" s="237" t="s">
        <v>1124</v>
      </c>
      <c r="G439" s="234"/>
      <c r="H439" s="238">
        <v>78</v>
      </c>
      <c r="I439" s="239"/>
      <c r="J439" s="234"/>
      <c r="K439" s="234"/>
      <c r="L439" s="240"/>
      <c r="M439" s="241"/>
      <c r="N439" s="242"/>
      <c r="O439" s="242"/>
      <c r="P439" s="242"/>
      <c r="Q439" s="242"/>
      <c r="R439" s="242"/>
      <c r="S439" s="242"/>
      <c r="T439" s="243"/>
      <c r="AT439" s="244" t="s">
        <v>173</v>
      </c>
      <c r="AU439" s="244" t="s">
        <v>83</v>
      </c>
      <c r="AV439" s="11" t="s">
        <v>83</v>
      </c>
      <c r="AW439" s="11" t="s">
        <v>37</v>
      </c>
      <c r="AX439" s="11" t="s">
        <v>24</v>
      </c>
      <c r="AY439" s="244" t="s">
        <v>163</v>
      </c>
    </row>
    <row r="440" s="10" customFormat="1" ht="29.88" customHeight="1">
      <c r="B440" s="205"/>
      <c r="C440" s="206"/>
      <c r="D440" s="207" t="s">
        <v>73</v>
      </c>
      <c r="E440" s="219" t="s">
        <v>612</v>
      </c>
      <c r="F440" s="219" t="s">
        <v>613</v>
      </c>
      <c r="G440" s="206"/>
      <c r="H440" s="206"/>
      <c r="I440" s="209"/>
      <c r="J440" s="220">
        <f>BK440</f>
        <v>0</v>
      </c>
      <c r="K440" s="206"/>
      <c r="L440" s="211"/>
      <c r="M440" s="212"/>
      <c r="N440" s="213"/>
      <c r="O440" s="213"/>
      <c r="P440" s="214">
        <f>SUM(P441:P453)</f>
        <v>0</v>
      </c>
      <c r="Q440" s="213"/>
      <c r="R440" s="214">
        <f>SUM(R441:R453)</f>
        <v>0</v>
      </c>
      <c r="S440" s="213"/>
      <c r="T440" s="215">
        <f>SUM(T441:T453)</f>
        <v>0</v>
      </c>
      <c r="AR440" s="216" t="s">
        <v>24</v>
      </c>
      <c r="AT440" s="217" t="s">
        <v>73</v>
      </c>
      <c r="AU440" s="217" t="s">
        <v>24</v>
      </c>
      <c r="AY440" s="216" t="s">
        <v>163</v>
      </c>
      <c r="BK440" s="218">
        <f>SUM(BK441:BK453)</f>
        <v>0</v>
      </c>
    </row>
    <row r="441" s="1" customFormat="1" ht="25.5" customHeight="1">
      <c r="B441" s="46"/>
      <c r="C441" s="221" t="s">
        <v>1125</v>
      </c>
      <c r="D441" s="221" t="s">
        <v>166</v>
      </c>
      <c r="E441" s="222" t="s">
        <v>615</v>
      </c>
      <c r="F441" s="223" t="s">
        <v>616</v>
      </c>
      <c r="G441" s="224" t="s">
        <v>327</v>
      </c>
      <c r="H441" s="225">
        <v>8122.076</v>
      </c>
      <c r="I441" s="226"/>
      <c r="J441" s="227">
        <f>ROUND(I441*H441,2)</f>
        <v>0</v>
      </c>
      <c r="K441" s="223" t="s">
        <v>232</v>
      </c>
      <c r="L441" s="72"/>
      <c r="M441" s="228" t="s">
        <v>22</v>
      </c>
      <c r="N441" s="229" t="s">
        <v>45</v>
      </c>
      <c r="O441" s="47"/>
      <c r="P441" s="230">
        <f>O441*H441</f>
        <v>0</v>
      </c>
      <c r="Q441" s="230">
        <v>0</v>
      </c>
      <c r="R441" s="230">
        <f>Q441*H441</f>
        <v>0</v>
      </c>
      <c r="S441" s="230">
        <v>0</v>
      </c>
      <c r="T441" s="231">
        <f>S441*H441</f>
        <v>0</v>
      </c>
      <c r="AR441" s="24" t="s">
        <v>183</v>
      </c>
      <c r="AT441" s="24" t="s">
        <v>166</v>
      </c>
      <c r="AU441" s="24" t="s">
        <v>83</v>
      </c>
      <c r="AY441" s="24" t="s">
        <v>163</v>
      </c>
      <c r="BE441" s="232">
        <f>IF(N441="základní",J441,0)</f>
        <v>0</v>
      </c>
      <c r="BF441" s="232">
        <f>IF(N441="snížená",J441,0)</f>
        <v>0</v>
      </c>
      <c r="BG441" s="232">
        <f>IF(N441="zákl. přenesená",J441,0)</f>
        <v>0</v>
      </c>
      <c r="BH441" s="232">
        <f>IF(N441="sníž. přenesená",J441,0)</f>
        <v>0</v>
      </c>
      <c r="BI441" s="232">
        <f>IF(N441="nulová",J441,0)</f>
        <v>0</v>
      </c>
      <c r="BJ441" s="24" t="s">
        <v>24</v>
      </c>
      <c r="BK441" s="232">
        <f>ROUND(I441*H441,2)</f>
        <v>0</v>
      </c>
      <c r="BL441" s="24" t="s">
        <v>183</v>
      </c>
      <c r="BM441" s="24" t="s">
        <v>1126</v>
      </c>
    </row>
    <row r="442" s="1" customFormat="1">
      <c r="B442" s="46"/>
      <c r="C442" s="74"/>
      <c r="D442" s="235" t="s">
        <v>234</v>
      </c>
      <c r="E442" s="74"/>
      <c r="F442" s="259" t="s">
        <v>618</v>
      </c>
      <c r="G442" s="74"/>
      <c r="H442" s="74"/>
      <c r="I442" s="191"/>
      <c r="J442" s="74"/>
      <c r="K442" s="74"/>
      <c r="L442" s="72"/>
      <c r="M442" s="260"/>
      <c r="N442" s="47"/>
      <c r="O442" s="47"/>
      <c r="P442" s="47"/>
      <c r="Q442" s="47"/>
      <c r="R442" s="47"/>
      <c r="S442" s="47"/>
      <c r="T442" s="95"/>
      <c r="AT442" s="24" t="s">
        <v>234</v>
      </c>
      <c r="AU442" s="24" t="s">
        <v>83</v>
      </c>
    </row>
    <row r="443" s="11" customFormat="1">
      <c r="B443" s="233"/>
      <c r="C443" s="234"/>
      <c r="D443" s="235" t="s">
        <v>173</v>
      </c>
      <c r="E443" s="236" t="s">
        <v>22</v>
      </c>
      <c r="F443" s="237" t="s">
        <v>1127</v>
      </c>
      <c r="G443" s="234"/>
      <c r="H443" s="238">
        <v>8122.076</v>
      </c>
      <c r="I443" s="239"/>
      <c r="J443" s="234"/>
      <c r="K443" s="234"/>
      <c r="L443" s="240"/>
      <c r="M443" s="241"/>
      <c r="N443" s="242"/>
      <c r="O443" s="242"/>
      <c r="P443" s="242"/>
      <c r="Q443" s="242"/>
      <c r="R443" s="242"/>
      <c r="S443" s="242"/>
      <c r="T443" s="243"/>
      <c r="AT443" s="244" t="s">
        <v>173</v>
      </c>
      <c r="AU443" s="244" t="s">
        <v>83</v>
      </c>
      <c r="AV443" s="11" t="s">
        <v>83</v>
      </c>
      <c r="AW443" s="11" t="s">
        <v>37</v>
      </c>
      <c r="AX443" s="11" t="s">
        <v>24</v>
      </c>
      <c r="AY443" s="244" t="s">
        <v>163</v>
      </c>
    </row>
    <row r="444" s="1" customFormat="1" ht="25.5" customHeight="1">
      <c r="B444" s="46"/>
      <c r="C444" s="221" t="s">
        <v>955</v>
      </c>
      <c r="D444" s="221" t="s">
        <v>166</v>
      </c>
      <c r="E444" s="222" t="s">
        <v>621</v>
      </c>
      <c r="F444" s="223" t="s">
        <v>622</v>
      </c>
      <c r="G444" s="224" t="s">
        <v>327</v>
      </c>
      <c r="H444" s="225">
        <v>154319.44399999999</v>
      </c>
      <c r="I444" s="226"/>
      <c r="J444" s="227">
        <f>ROUND(I444*H444,2)</f>
        <v>0</v>
      </c>
      <c r="K444" s="223" t="s">
        <v>232</v>
      </c>
      <c r="L444" s="72"/>
      <c r="M444" s="228" t="s">
        <v>22</v>
      </c>
      <c r="N444" s="229" t="s">
        <v>45</v>
      </c>
      <c r="O444" s="47"/>
      <c r="P444" s="230">
        <f>O444*H444</f>
        <v>0</v>
      </c>
      <c r="Q444" s="230">
        <v>0</v>
      </c>
      <c r="R444" s="230">
        <f>Q444*H444</f>
        <v>0</v>
      </c>
      <c r="S444" s="230">
        <v>0</v>
      </c>
      <c r="T444" s="231">
        <f>S444*H444</f>
        <v>0</v>
      </c>
      <c r="AR444" s="24" t="s">
        <v>183</v>
      </c>
      <c r="AT444" s="24" t="s">
        <v>166</v>
      </c>
      <c r="AU444" s="24" t="s">
        <v>83</v>
      </c>
      <c r="AY444" s="24" t="s">
        <v>163</v>
      </c>
      <c r="BE444" s="232">
        <f>IF(N444="základní",J444,0)</f>
        <v>0</v>
      </c>
      <c r="BF444" s="232">
        <f>IF(N444="snížená",J444,0)</f>
        <v>0</v>
      </c>
      <c r="BG444" s="232">
        <f>IF(N444="zákl. přenesená",J444,0)</f>
        <v>0</v>
      </c>
      <c r="BH444" s="232">
        <f>IF(N444="sníž. přenesená",J444,0)</f>
        <v>0</v>
      </c>
      <c r="BI444" s="232">
        <f>IF(N444="nulová",J444,0)</f>
        <v>0</v>
      </c>
      <c r="BJ444" s="24" t="s">
        <v>24</v>
      </c>
      <c r="BK444" s="232">
        <f>ROUND(I444*H444,2)</f>
        <v>0</v>
      </c>
      <c r="BL444" s="24" t="s">
        <v>183</v>
      </c>
      <c r="BM444" s="24" t="s">
        <v>1128</v>
      </c>
    </row>
    <row r="445" s="1" customFormat="1">
      <c r="B445" s="46"/>
      <c r="C445" s="74"/>
      <c r="D445" s="235" t="s">
        <v>234</v>
      </c>
      <c r="E445" s="74"/>
      <c r="F445" s="259" t="s">
        <v>618</v>
      </c>
      <c r="G445" s="74"/>
      <c r="H445" s="74"/>
      <c r="I445" s="191"/>
      <c r="J445" s="74"/>
      <c r="K445" s="74"/>
      <c r="L445" s="72"/>
      <c r="M445" s="260"/>
      <c r="N445" s="47"/>
      <c r="O445" s="47"/>
      <c r="P445" s="47"/>
      <c r="Q445" s="47"/>
      <c r="R445" s="47"/>
      <c r="S445" s="47"/>
      <c r="T445" s="95"/>
      <c r="AT445" s="24" t="s">
        <v>234</v>
      </c>
      <c r="AU445" s="24" t="s">
        <v>83</v>
      </c>
    </row>
    <row r="446" s="11" customFormat="1">
      <c r="B446" s="233"/>
      <c r="C446" s="234"/>
      <c r="D446" s="235" t="s">
        <v>173</v>
      </c>
      <c r="E446" s="236" t="s">
        <v>22</v>
      </c>
      <c r="F446" s="237" t="s">
        <v>1127</v>
      </c>
      <c r="G446" s="234"/>
      <c r="H446" s="238">
        <v>8122.076</v>
      </c>
      <c r="I446" s="239"/>
      <c r="J446" s="234"/>
      <c r="K446" s="234"/>
      <c r="L446" s="240"/>
      <c r="M446" s="241"/>
      <c r="N446" s="242"/>
      <c r="O446" s="242"/>
      <c r="P446" s="242"/>
      <c r="Q446" s="242"/>
      <c r="R446" s="242"/>
      <c r="S446" s="242"/>
      <c r="T446" s="243"/>
      <c r="AT446" s="244" t="s">
        <v>173</v>
      </c>
      <c r="AU446" s="244" t="s">
        <v>83</v>
      </c>
      <c r="AV446" s="11" t="s">
        <v>83</v>
      </c>
      <c r="AW446" s="11" t="s">
        <v>37</v>
      </c>
      <c r="AX446" s="11" t="s">
        <v>24</v>
      </c>
      <c r="AY446" s="244" t="s">
        <v>163</v>
      </c>
    </row>
    <row r="447" s="11" customFormat="1">
      <c r="B447" s="233"/>
      <c r="C447" s="234"/>
      <c r="D447" s="235" t="s">
        <v>173</v>
      </c>
      <c r="E447" s="234"/>
      <c r="F447" s="237" t="s">
        <v>1129</v>
      </c>
      <c r="G447" s="234"/>
      <c r="H447" s="238">
        <v>154319.44399999999</v>
      </c>
      <c r="I447" s="239"/>
      <c r="J447" s="234"/>
      <c r="K447" s="234"/>
      <c r="L447" s="240"/>
      <c r="M447" s="241"/>
      <c r="N447" s="242"/>
      <c r="O447" s="242"/>
      <c r="P447" s="242"/>
      <c r="Q447" s="242"/>
      <c r="R447" s="242"/>
      <c r="S447" s="242"/>
      <c r="T447" s="243"/>
      <c r="AT447" s="244" t="s">
        <v>173</v>
      </c>
      <c r="AU447" s="244" t="s">
        <v>83</v>
      </c>
      <c r="AV447" s="11" t="s">
        <v>83</v>
      </c>
      <c r="AW447" s="11" t="s">
        <v>6</v>
      </c>
      <c r="AX447" s="11" t="s">
        <v>24</v>
      </c>
      <c r="AY447" s="244" t="s">
        <v>163</v>
      </c>
    </row>
    <row r="448" s="1" customFormat="1" ht="16.5" customHeight="1">
      <c r="B448" s="46"/>
      <c r="C448" s="221" t="s">
        <v>1130</v>
      </c>
      <c r="D448" s="221" t="s">
        <v>166</v>
      </c>
      <c r="E448" s="222" t="s">
        <v>626</v>
      </c>
      <c r="F448" s="223" t="s">
        <v>627</v>
      </c>
      <c r="G448" s="224" t="s">
        <v>327</v>
      </c>
      <c r="H448" s="225">
        <v>6.3959999999999999</v>
      </c>
      <c r="I448" s="226"/>
      <c r="J448" s="227">
        <f>ROUND(I448*H448,2)</f>
        <v>0</v>
      </c>
      <c r="K448" s="223" t="s">
        <v>232</v>
      </c>
      <c r="L448" s="72"/>
      <c r="M448" s="228" t="s">
        <v>22</v>
      </c>
      <c r="N448" s="229" t="s">
        <v>45</v>
      </c>
      <c r="O448" s="47"/>
      <c r="P448" s="230">
        <f>O448*H448</f>
        <v>0</v>
      </c>
      <c r="Q448" s="230">
        <v>0</v>
      </c>
      <c r="R448" s="230">
        <f>Q448*H448</f>
        <v>0</v>
      </c>
      <c r="S448" s="230">
        <v>0</v>
      </c>
      <c r="T448" s="231">
        <f>S448*H448</f>
        <v>0</v>
      </c>
      <c r="AR448" s="24" t="s">
        <v>183</v>
      </c>
      <c r="AT448" s="24" t="s">
        <v>166</v>
      </c>
      <c r="AU448" s="24" t="s">
        <v>83</v>
      </c>
      <c r="AY448" s="24" t="s">
        <v>163</v>
      </c>
      <c r="BE448" s="232">
        <f>IF(N448="základní",J448,0)</f>
        <v>0</v>
      </c>
      <c r="BF448" s="232">
        <f>IF(N448="snížená",J448,0)</f>
        <v>0</v>
      </c>
      <c r="BG448" s="232">
        <f>IF(N448="zákl. přenesená",J448,0)</f>
        <v>0</v>
      </c>
      <c r="BH448" s="232">
        <f>IF(N448="sníž. přenesená",J448,0)</f>
        <v>0</v>
      </c>
      <c r="BI448" s="232">
        <f>IF(N448="nulová",J448,0)</f>
        <v>0</v>
      </c>
      <c r="BJ448" s="24" t="s">
        <v>24</v>
      </c>
      <c r="BK448" s="232">
        <f>ROUND(I448*H448,2)</f>
        <v>0</v>
      </c>
      <c r="BL448" s="24" t="s">
        <v>183</v>
      </c>
      <c r="BM448" s="24" t="s">
        <v>1131</v>
      </c>
    </row>
    <row r="449" s="1" customFormat="1">
      <c r="B449" s="46"/>
      <c r="C449" s="74"/>
      <c r="D449" s="235" t="s">
        <v>234</v>
      </c>
      <c r="E449" s="74"/>
      <c r="F449" s="259" t="s">
        <v>629</v>
      </c>
      <c r="G449" s="74"/>
      <c r="H449" s="74"/>
      <c r="I449" s="191"/>
      <c r="J449" s="74"/>
      <c r="K449" s="74"/>
      <c r="L449" s="72"/>
      <c r="M449" s="260"/>
      <c r="N449" s="47"/>
      <c r="O449" s="47"/>
      <c r="P449" s="47"/>
      <c r="Q449" s="47"/>
      <c r="R449" s="47"/>
      <c r="S449" s="47"/>
      <c r="T449" s="95"/>
      <c r="AT449" s="24" t="s">
        <v>234</v>
      </c>
      <c r="AU449" s="24" t="s">
        <v>83</v>
      </c>
    </row>
    <row r="450" s="11" customFormat="1">
      <c r="B450" s="233"/>
      <c r="C450" s="234"/>
      <c r="D450" s="235" t="s">
        <v>173</v>
      </c>
      <c r="E450" s="236" t="s">
        <v>22</v>
      </c>
      <c r="F450" s="237" t="s">
        <v>1132</v>
      </c>
      <c r="G450" s="234"/>
      <c r="H450" s="238">
        <v>6.3959999999999999</v>
      </c>
      <c r="I450" s="239"/>
      <c r="J450" s="234"/>
      <c r="K450" s="234"/>
      <c r="L450" s="240"/>
      <c r="M450" s="241"/>
      <c r="N450" s="242"/>
      <c r="O450" s="242"/>
      <c r="P450" s="242"/>
      <c r="Q450" s="242"/>
      <c r="R450" s="242"/>
      <c r="S450" s="242"/>
      <c r="T450" s="243"/>
      <c r="AT450" s="244" t="s">
        <v>173</v>
      </c>
      <c r="AU450" s="244" t="s">
        <v>83</v>
      </c>
      <c r="AV450" s="11" t="s">
        <v>83</v>
      </c>
      <c r="AW450" s="11" t="s">
        <v>37</v>
      </c>
      <c r="AX450" s="11" t="s">
        <v>24</v>
      </c>
      <c r="AY450" s="244" t="s">
        <v>163</v>
      </c>
    </row>
    <row r="451" s="1" customFormat="1" ht="16.5" customHeight="1">
      <c r="B451" s="46"/>
      <c r="C451" s="221" t="s">
        <v>1133</v>
      </c>
      <c r="D451" s="221" t="s">
        <v>166</v>
      </c>
      <c r="E451" s="222" t="s">
        <v>632</v>
      </c>
      <c r="F451" s="223" t="s">
        <v>633</v>
      </c>
      <c r="G451" s="224" t="s">
        <v>327</v>
      </c>
      <c r="H451" s="225">
        <v>8115.6800000000003</v>
      </c>
      <c r="I451" s="226"/>
      <c r="J451" s="227">
        <f>ROUND(I451*H451,2)</f>
        <v>0</v>
      </c>
      <c r="K451" s="223" t="s">
        <v>232</v>
      </c>
      <c r="L451" s="72"/>
      <c r="M451" s="228" t="s">
        <v>22</v>
      </c>
      <c r="N451" s="229" t="s">
        <v>45</v>
      </c>
      <c r="O451" s="47"/>
      <c r="P451" s="230">
        <f>O451*H451</f>
        <v>0</v>
      </c>
      <c r="Q451" s="230">
        <v>0</v>
      </c>
      <c r="R451" s="230">
        <f>Q451*H451</f>
        <v>0</v>
      </c>
      <c r="S451" s="230">
        <v>0</v>
      </c>
      <c r="T451" s="231">
        <f>S451*H451</f>
        <v>0</v>
      </c>
      <c r="AR451" s="24" t="s">
        <v>183</v>
      </c>
      <c r="AT451" s="24" t="s">
        <v>166</v>
      </c>
      <c r="AU451" s="24" t="s">
        <v>83</v>
      </c>
      <c r="AY451" s="24" t="s">
        <v>163</v>
      </c>
      <c r="BE451" s="232">
        <f>IF(N451="základní",J451,0)</f>
        <v>0</v>
      </c>
      <c r="BF451" s="232">
        <f>IF(N451="snížená",J451,0)</f>
        <v>0</v>
      </c>
      <c r="BG451" s="232">
        <f>IF(N451="zákl. přenesená",J451,0)</f>
        <v>0</v>
      </c>
      <c r="BH451" s="232">
        <f>IF(N451="sníž. přenesená",J451,0)</f>
        <v>0</v>
      </c>
      <c r="BI451" s="232">
        <f>IF(N451="nulová",J451,0)</f>
        <v>0</v>
      </c>
      <c r="BJ451" s="24" t="s">
        <v>24</v>
      </c>
      <c r="BK451" s="232">
        <f>ROUND(I451*H451,2)</f>
        <v>0</v>
      </c>
      <c r="BL451" s="24" t="s">
        <v>183</v>
      </c>
      <c r="BM451" s="24" t="s">
        <v>1134</v>
      </c>
    </row>
    <row r="452" s="1" customFormat="1">
      <c r="B452" s="46"/>
      <c r="C452" s="74"/>
      <c r="D452" s="235" t="s">
        <v>234</v>
      </c>
      <c r="E452" s="74"/>
      <c r="F452" s="259" t="s">
        <v>629</v>
      </c>
      <c r="G452" s="74"/>
      <c r="H452" s="74"/>
      <c r="I452" s="191"/>
      <c r="J452" s="74"/>
      <c r="K452" s="74"/>
      <c r="L452" s="72"/>
      <c r="M452" s="260"/>
      <c r="N452" s="47"/>
      <c r="O452" s="47"/>
      <c r="P452" s="47"/>
      <c r="Q452" s="47"/>
      <c r="R452" s="47"/>
      <c r="S452" s="47"/>
      <c r="T452" s="95"/>
      <c r="AT452" s="24" t="s">
        <v>234</v>
      </c>
      <c r="AU452" s="24" t="s">
        <v>83</v>
      </c>
    </row>
    <row r="453" s="11" customFormat="1">
      <c r="B453" s="233"/>
      <c r="C453" s="234"/>
      <c r="D453" s="235" t="s">
        <v>173</v>
      </c>
      <c r="E453" s="236" t="s">
        <v>22</v>
      </c>
      <c r="F453" s="237" t="s">
        <v>1135</v>
      </c>
      <c r="G453" s="234"/>
      <c r="H453" s="238">
        <v>8115.6800000000003</v>
      </c>
      <c r="I453" s="239"/>
      <c r="J453" s="234"/>
      <c r="K453" s="234"/>
      <c r="L453" s="240"/>
      <c r="M453" s="241"/>
      <c r="N453" s="242"/>
      <c r="O453" s="242"/>
      <c r="P453" s="242"/>
      <c r="Q453" s="242"/>
      <c r="R453" s="242"/>
      <c r="S453" s="242"/>
      <c r="T453" s="243"/>
      <c r="AT453" s="244" t="s">
        <v>173</v>
      </c>
      <c r="AU453" s="244" t="s">
        <v>83</v>
      </c>
      <c r="AV453" s="11" t="s">
        <v>83</v>
      </c>
      <c r="AW453" s="11" t="s">
        <v>37</v>
      </c>
      <c r="AX453" s="11" t="s">
        <v>24</v>
      </c>
      <c r="AY453" s="244" t="s">
        <v>163</v>
      </c>
    </row>
    <row r="454" s="10" customFormat="1" ht="29.88" customHeight="1">
      <c r="B454" s="205"/>
      <c r="C454" s="206"/>
      <c r="D454" s="207" t="s">
        <v>73</v>
      </c>
      <c r="E454" s="219" t="s">
        <v>636</v>
      </c>
      <c r="F454" s="219" t="s">
        <v>637</v>
      </c>
      <c r="G454" s="206"/>
      <c r="H454" s="206"/>
      <c r="I454" s="209"/>
      <c r="J454" s="220">
        <f>BK454</f>
        <v>0</v>
      </c>
      <c r="K454" s="206"/>
      <c r="L454" s="211"/>
      <c r="M454" s="212"/>
      <c r="N454" s="213"/>
      <c r="O454" s="213"/>
      <c r="P454" s="214">
        <f>SUM(P455:P456)</f>
        <v>0</v>
      </c>
      <c r="Q454" s="213"/>
      <c r="R454" s="214">
        <f>SUM(R455:R456)</f>
        <v>0</v>
      </c>
      <c r="S454" s="213"/>
      <c r="T454" s="215">
        <f>SUM(T455:T456)</f>
        <v>0</v>
      </c>
      <c r="AR454" s="216" t="s">
        <v>24</v>
      </c>
      <c r="AT454" s="217" t="s">
        <v>73</v>
      </c>
      <c r="AU454" s="217" t="s">
        <v>24</v>
      </c>
      <c r="AY454" s="216" t="s">
        <v>163</v>
      </c>
      <c r="BK454" s="218">
        <f>SUM(BK455:BK456)</f>
        <v>0</v>
      </c>
    </row>
    <row r="455" s="1" customFormat="1" ht="25.5" customHeight="1">
      <c r="B455" s="46"/>
      <c r="C455" s="221" t="s">
        <v>1136</v>
      </c>
      <c r="D455" s="221" t="s">
        <v>166</v>
      </c>
      <c r="E455" s="222" t="s">
        <v>639</v>
      </c>
      <c r="F455" s="223" t="s">
        <v>640</v>
      </c>
      <c r="G455" s="224" t="s">
        <v>327</v>
      </c>
      <c r="H455" s="225">
        <v>1796.585</v>
      </c>
      <c r="I455" s="226"/>
      <c r="J455" s="227">
        <f>ROUND(I455*H455,2)</f>
        <v>0</v>
      </c>
      <c r="K455" s="223" t="s">
        <v>232</v>
      </c>
      <c r="L455" s="72"/>
      <c r="M455" s="228" t="s">
        <v>22</v>
      </c>
      <c r="N455" s="229" t="s">
        <v>45</v>
      </c>
      <c r="O455" s="47"/>
      <c r="P455" s="230">
        <f>O455*H455</f>
        <v>0</v>
      </c>
      <c r="Q455" s="230">
        <v>0</v>
      </c>
      <c r="R455" s="230">
        <f>Q455*H455</f>
        <v>0</v>
      </c>
      <c r="S455" s="230">
        <v>0</v>
      </c>
      <c r="T455" s="231">
        <f>S455*H455</f>
        <v>0</v>
      </c>
      <c r="AR455" s="24" t="s">
        <v>183</v>
      </c>
      <c r="AT455" s="24" t="s">
        <v>166</v>
      </c>
      <c r="AU455" s="24" t="s">
        <v>83</v>
      </c>
      <c r="AY455" s="24" t="s">
        <v>163</v>
      </c>
      <c r="BE455" s="232">
        <f>IF(N455="základní",J455,0)</f>
        <v>0</v>
      </c>
      <c r="BF455" s="232">
        <f>IF(N455="snížená",J455,0)</f>
        <v>0</v>
      </c>
      <c r="BG455" s="232">
        <f>IF(N455="zákl. přenesená",J455,0)</f>
        <v>0</v>
      </c>
      <c r="BH455" s="232">
        <f>IF(N455="sníž. přenesená",J455,0)</f>
        <v>0</v>
      </c>
      <c r="BI455" s="232">
        <f>IF(N455="nulová",J455,0)</f>
        <v>0</v>
      </c>
      <c r="BJ455" s="24" t="s">
        <v>24</v>
      </c>
      <c r="BK455" s="232">
        <f>ROUND(I455*H455,2)</f>
        <v>0</v>
      </c>
      <c r="BL455" s="24" t="s">
        <v>183</v>
      </c>
      <c r="BM455" s="24" t="s">
        <v>1137</v>
      </c>
    </row>
    <row r="456" s="1" customFormat="1">
      <c r="B456" s="46"/>
      <c r="C456" s="74"/>
      <c r="D456" s="235" t="s">
        <v>234</v>
      </c>
      <c r="E456" s="74"/>
      <c r="F456" s="259" t="s">
        <v>642</v>
      </c>
      <c r="G456" s="74"/>
      <c r="H456" s="74"/>
      <c r="I456" s="191"/>
      <c r="J456" s="74"/>
      <c r="K456" s="74"/>
      <c r="L456" s="72"/>
      <c r="M456" s="282"/>
      <c r="N456" s="256"/>
      <c r="O456" s="256"/>
      <c r="P456" s="256"/>
      <c r="Q456" s="256"/>
      <c r="R456" s="256"/>
      <c r="S456" s="256"/>
      <c r="T456" s="283"/>
      <c r="AT456" s="24" t="s">
        <v>234</v>
      </c>
      <c r="AU456" s="24" t="s">
        <v>83</v>
      </c>
    </row>
    <row r="457" s="1" customFormat="1" ht="6.96" customHeight="1">
      <c r="B457" s="67"/>
      <c r="C457" s="68"/>
      <c r="D457" s="68"/>
      <c r="E457" s="68"/>
      <c r="F457" s="68"/>
      <c r="G457" s="68"/>
      <c r="H457" s="68"/>
      <c r="I457" s="166"/>
      <c r="J457" s="68"/>
      <c r="K457" s="68"/>
      <c r="L457" s="72"/>
    </row>
  </sheetData>
  <sheetProtection sheet="1" autoFilter="0" formatColumns="0" formatRows="0" objects="1" scenarios="1" spinCount="100000" saltValue="JgjNmMwsL9TZr3xFgGInrdbiy1GB11g7dnNPqTY9xP2XKDh7fhVn6Poyt6eoIkPjmqdZUTm2+jFUZ3IF9XbllQ==" hashValue="BtJoDWPskFBCuzBWuR2MqWY7KBr5fn03WuyJ3co52Sz7DeqVL+KelRKaKafeoeJU9BcBLC+w+FZcOSbC/BCEBw==" algorithmName="SHA-512" password="CC35"/>
  <autoFilter ref="C85:K456"/>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97</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1138</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28.5" customHeight="1">
      <c r="B24" s="148"/>
      <c r="C24" s="149"/>
      <c r="D24" s="149"/>
      <c r="E24" s="44" t="s">
        <v>800</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ROUND(J82,2)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ROUND(SUM(BE82:BE205), 2)</f>
        <v>0</v>
      </c>
      <c r="G30" s="47"/>
      <c r="H30" s="47"/>
      <c r="I30" s="158">
        <v>0.20999999999999999</v>
      </c>
      <c r="J30" s="157">
        <f>ROUND(ROUND((SUM(BE82:BE205)), 2)*I30, 2)</f>
        <v>0</v>
      </c>
      <c r="K30" s="51"/>
    </row>
    <row r="31" s="1" customFormat="1" ht="14.4" customHeight="1">
      <c r="B31" s="46"/>
      <c r="C31" s="47"/>
      <c r="D31" s="47"/>
      <c r="E31" s="55" t="s">
        <v>46</v>
      </c>
      <c r="F31" s="157">
        <f>ROUND(SUM(BF82:BF205), 2)</f>
        <v>0</v>
      </c>
      <c r="G31" s="47"/>
      <c r="H31" s="47"/>
      <c r="I31" s="158">
        <v>0.14999999999999999</v>
      </c>
      <c r="J31" s="157">
        <f>ROUND(ROUND((SUM(BF82:BF205)), 2)*I31, 2)</f>
        <v>0</v>
      </c>
      <c r="K31" s="51"/>
    </row>
    <row r="32" hidden="1" s="1" customFormat="1" ht="14.4" customHeight="1">
      <c r="B32" s="46"/>
      <c r="C32" s="47"/>
      <c r="D32" s="47"/>
      <c r="E32" s="55" t="s">
        <v>47</v>
      </c>
      <c r="F32" s="157">
        <f>ROUND(SUM(BG82:BG205), 2)</f>
        <v>0</v>
      </c>
      <c r="G32" s="47"/>
      <c r="H32" s="47"/>
      <c r="I32" s="158">
        <v>0.20999999999999999</v>
      </c>
      <c r="J32" s="157">
        <v>0</v>
      </c>
      <c r="K32" s="51"/>
    </row>
    <row r="33" hidden="1" s="1" customFormat="1" ht="14.4" customHeight="1">
      <c r="B33" s="46"/>
      <c r="C33" s="47"/>
      <c r="D33" s="47"/>
      <c r="E33" s="55" t="s">
        <v>48</v>
      </c>
      <c r="F33" s="157">
        <f>ROUND(SUM(BH82:BH205), 2)</f>
        <v>0</v>
      </c>
      <c r="G33" s="47"/>
      <c r="H33" s="47"/>
      <c r="I33" s="158">
        <v>0.14999999999999999</v>
      </c>
      <c r="J33" s="157">
        <v>0</v>
      </c>
      <c r="K33" s="51"/>
    </row>
    <row r="34" hidden="1" s="1" customFormat="1" ht="14.4" customHeight="1">
      <c r="B34" s="46"/>
      <c r="C34" s="47"/>
      <c r="D34" s="47"/>
      <c r="E34" s="55" t="s">
        <v>49</v>
      </c>
      <c r="F34" s="157">
        <f>ROUND(SUM(BI82:BI205),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 xml:space="preserve">SO 102.2 - Křižovatková napojení komunikací  - část  2</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J82</f>
        <v>0</v>
      </c>
      <c r="K56" s="51"/>
      <c r="AU56" s="24" t="s">
        <v>140</v>
      </c>
    </row>
    <row r="57" s="7" customFormat="1" ht="24.96" customHeight="1">
      <c r="B57" s="177"/>
      <c r="C57" s="178"/>
      <c r="D57" s="179" t="s">
        <v>219</v>
      </c>
      <c r="E57" s="180"/>
      <c r="F57" s="180"/>
      <c r="G57" s="180"/>
      <c r="H57" s="180"/>
      <c r="I57" s="181"/>
      <c r="J57" s="182">
        <f>J83</f>
        <v>0</v>
      </c>
      <c r="K57" s="183"/>
    </row>
    <row r="58" s="8" customFormat="1" ht="19.92" customHeight="1">
      <c r="B58" s="184"/>
      <c r="C58" s="185"/>
      <c r="D58" s="186" t="s">
        <v>220</v>
      </c>
      <c r="E58" s="187"/>
      <c r="F58" s="187"/>
      <c r="G58" s="187"/>
      <c r="H58" s="187"/>
      <c r="I58" s="188"/>
      <c r="J58" s="189">
        <f>J84</f>
        <v>0</v>
      </c>
      <c r="K58" s="190"/>
    </row>
    <row r="59" s="8" customFormat="1" ht="19.92" customHeight="1">
      <c r="B59" s="184"/>
      <c r="C59" s="185"/>
      <c r="D59" s="186" t="s">
        <v>221</v>
      </c>
      <c r="E59" s="187"/>
      <c r="F59" s="187"/>
      <c r="G59" s="187"/>
      <c r="H59" s="187"/>
      <c r="I59" s="188"/>
      <c r="J59" s="189">
        <f>J130</f>
        <v>0</v>
      </c>
      <c r="K59" s="190"/>
    </row>
    <row r="60" s="8" customFormat="1" ht="19.92" customHeight="1">
      <c r="B60" s="184"/>
      <c r="C60" s="185"/>
      <c r="D60" s="186" t="s">
        <v>223</v>
      </c>
      <c r="E60" s="187"/>
      <c r="F60" s="187"/>
      <c r="G60" s="187"/>
      <c r="H60" s="187"/>
      <c r="I60" s="188"/>
      <c r="J60" s="189">
        <f>J177</f>
        <v>0</v>
      </c>
      <c r="K60" s="190"/>
    </row>
    <row r="61" s="8" customFormat="1" ht="19.92" customHeight="1">
      <c r="B61" s="184"/>
      <c r="C61" s="185"/>
      <c r="D61" s="186" t="s">
        <v>224</v>
      </c>
      <c r="E61" s="187"/>
      <c r="F61" s="187"/>
      <c r="G61" s="187"/>
      <c r="H61" s="187"/>
      <c r="I61" s="188"/>
      <c r="J61" s="189">
        <f>J192</f>
        <v>0</v>
      </c>
      <c r="K61" s="190"/>
    </row>
    <row r="62" s="8" customFormat="1" ht="19.92" customHeight="1">
      <c r="B62" s="184"/>
      <c r="C62" s="185"/>
      <c r="D62" s="186" t="s">
        <v>225</v>
      </c>
      <c r="E62" s="187"/>
      <c r="F62" s="187"/>
      <c r="G62" s="187"/>
      <c r="H62" s="187"/>
      <c r="I62" s="188"/>
      <c r="J62" s="189">
        <f>J203</f>
        <v>0</v>
      </c>
      <c r="K62" s="190"/>
    </row>
    <row r="63" s="1" customFormat="1" ht="21.84" customHeight="1">
      <c r="B63" s="46"/>
      <c r="C63" s="47"/>
      <c r="D63" s="47"/>
      <c r="E63" s="47"/>
      <c r="F63" s="47"/>
      <c r="G63" s="47"/>
      <c r="H63" s="47"/>
      <c r="I63" s="144"/>
      <c r="J63" s="47"/>
      <c r="K63" s="51"/>
    </row>
    <row r="64" s="1" customFormat="1" ht="6.96" customHeight="1">
      <c r="B64" s="67"/>
      <c r="C64" s="68"/>
      <c r="D64" s="68"/>
      <c r="E64" s="68"/>
      <c r="F64" s="68"/>
      <c r="G64" s="68"/>
      <c r="H64" s="68"/>
      <c r="I64" s="166"/>
      <c r="J64" s="68"/>
      <c r="K64" s="69"/>
    </row>
    <row r="68" s="1" customFormat="1" ht="6.96" customHeight="1">
      <c r="B68" s="70"/>
      <c r="C68" s="71"/>
      <c r="D68" s="71"/>
      <c r="E68" s="71"/>
      <c r="F68" s="71"/>
      <c r="G68" s="71"/>
      <c r="H68" s="71"/>
      <c r="I68" s="169"/>
      <c r="J68" s="71"/>
      <c r="K68" s="71"/>
      <c r="L68" s="72"/>
    </row>
    <row r="69" s="1" customFormat="1" ht="36.96" customHeight="1">
      <c r="B69" s="46"/>
      <c r="C69" s="73" t="s">
        <v>146</v>
      </c>
      <c r="D69" s="74"/>
      <c r="E69" s="74"/>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4.4" customHeight="1">
      <c r="B71" s="46"/>
      <c r="C71" s="76" t="s">
        <v>18</v>
      </c>
      <c r="D71" s="74"/>
      <c r="E71" s="74"/>
      <c r="F71" s="74"/>
      <c r="G71" s="74"/>
      <c r="H71" s="74"/>
      <c r="I71" s="191"/>
      <c r="J71" s="74"/>
      <c r="K71" s="74"/>
      <c r="L71" s="72"/>
    </row>
    <row r="72" s="1" customFormat="1" ht="16.5" customHeight="1">
      <c r="B72" s="46"/>
      <c r="C72" s="74"/>
      <c r="D72" s="74"/>
      <c r="E72" s="192" t="str">
        <f>E7</f>
        <v>II/118 Kladno - Středočeský kraj</v>
      </c>
      <c r="F72" s="76"/>
      <c r="G72" s="76"/>
      <c r="H72" s="76"/>
      <c r="I72" s="191"/>
      <c r="J72" s="74"/>
      <c r="K72" s="74"/>
      <c r="L72" s="72"/>
    </row>
    <row r="73" s="1" customFormat="1" ht="14.4" customHeight="1">
      <c r="B73" s="46"/>
      <c r="C73" s="76" t="s">
        <v>134</v>
      </c>
      <c r="D73" s="74"/>
      <c r="E73" s="74"/>
      <c r="F73" s="74"/>
      <c r="G73" s="74"/>
      <c r="H73" s="74"/>
      <c r="I73" s="191"/>
      <c r="J73" s="74"/>
      <c r="K73" s="74"/>
      <c r="L73" s="72"/>
    </row>
    <row r="74" s="1" customFormat="1" ht="17.25" customHeight="1">
      <c r="B74" s="46"/>
      <c r="C74" s="74"/>
      <c r="D74" s="74"/>
      <c r="E74" s="82" t="str">
        <f>E9</f>
        <v xml:space="preserve">SO 102.2 - Křižovatková napojení komunikací  - část  2</v>
      </c>
      <c r="F74" s="74"/>
      <c r="G74" s="74"/>
      <c r="H74" s="74"/>
      <c r="I74" s="191"/>
      <c r="J74" s="74"/>
      <c r="K74" s="74"/>
      <c r="L74" s="72"/>
    </row>
    <row r="75" s="1" customFormat="1" ht="6.96" customHeight="1">
      <c r="B75" s="46"/>
      <c r="C75" s="74"/>
      <c r="D75" s="74"/>
      <c r="E75" s="74"/>
      <c r="F75" s="74"/>
      <c r="G75" s="74"/>
      <c r="H75" s="74"/>
      <c r="I75" s="191"/>
      <c r="J75" s="74"/>
      <c r="K75" s="74"/>
      <c r="L75" s="72"/>
    </row>
    <row r="76" s="1" customFormat="1" ht="18" customHeight="1">
      <c r="B76" s="46"/>
      <c r="C76" s="76" t="s">
        <v>25</v>
      </c>
      <c r="D76" s="74"/>
      <c r="E76" s="74"/>
      <c r="F76" s="193" t="str">
        <f>F12</f>
        <v xml:space="preserve"> </v>
      </c>
      <c r="G76" s="74"/>
      <c r="H76" s="74"/>
      <c r="I76" s="194" t="s">
        <v>27</v>
      </c>
      <c r="J76" s="85" t="str">
        <f>IF(J12="","",J12)</f>
        <v>05.09.2016</v>
      </c>
      <c r="K76" s="74"/>
      <c r="L76" s="72"/>
    </row>
    <row r="77" s="1" customFormat="1" ht="6.96" customHeight="1">
      <c r="B77" s="46"/>
      <c r="C77" s="74"/>
      <c r="D77" s="74"/>
      <c r="E77" s="74"/>
      <c r="F77" s="74"/>
      <c r="G77" s="74"/>
      <c r="H77" s="74"/>
      <c r="I77" s="191"/>
      <c r="J77" s="74"/>
      <c r="K77" s="74"/>
      <c r="L77" s="72"/>
    </row>
    <row r="78" s="1" customFormat="1">
      <c r="B78" s="46"/>
      <c r="C78" s="76" t="s">
        <v>31</v>
      </c>
      <c r="D78" s="74"/>
      <c r="E78" s="74"/>
      <c r="F78" s="193" t="str">
        <f>E15</f>
        <v xml:space="preserve"> </v>
      </c>
      <c r="G78" s="74"/>
      <c r="H78" s="74"/>
      <c r="I78" s="194" t="s">
        <v>36</v>
      </c>
      <c r="J78" s="193" t="str">
        <f>E21</f>
        <v xml:space="preserve"> </v>
      </c>
      <c r="K78" s="74"/>
      <c r="L78" s="72"/>
    </row>
    <row r="79" s="1" customFormat="1" ht="14.4" customHeight="1">
      <c r="B79" s="46"/>
      <c r="C79" s="76" t="s">
        <v>34</v>
      </c>
      <c r="D79" s="74"/>
      <c r="E79" s="74"/>
      <c r="F79" s="193" t="str">
        <f>IF(E18="","",E18)</f>
        <v/>
      </c>
      <c r="G79" s="74"/>
      <c r="H79" s="74"/>
      <c r="I79" s="191"/>
      <c r="J79" s="74"/>
      <c r="K79" s="74"/>
      <c r="L79" s="72"/>
    </row>
    <row r="80" s="1" customFormat="1" ht="10.32" customHeight="1">
      <c r="B80" s="46"/>
      <c r="C80" s="74"/>
      <c r="D80" s="74"/>
      <c r="E80" s="74"/>
      <c r="F80" s="74"/>
      <c r="G80" s="74"/>
      <c r="H80" s="74"/>
      <c r="I80" s="191"/>
      <c r="J80" s="74"/>
      <c r="K80" s="74"/>
      <c r="L80" s="72"/>
    </row>
    <row r="81" s="9" customFormat="1" ht="29.28" customHeight="1">
      <c r="B81" s="195"/>
      <c r="C81" s="196" t="s">
        <v>147</v>
      </c>
      <c r="D81" s="197" t="s">
        <v>59</v>
      </c>
      <c r="E81" s="197" t="s">
        <v>55</v>
      </c>
      <c r="F81" s="197" t="s">
        <v>148</v>
      </c>
      <c r="G81" s="197" t="s">
        <v>149</v>
      </c>
      <c r="H81" s="197" t="s">
        <v>150</v>
      </c>
      <c r="I81" s="198" t="s">
        <v>151</v>
      </c>
      <c r="J81" s="197" t="s">
        <v>138</v>
      </c>
      <c r="K81" s="199" t="s">
        <v>152</v>
      </c>
      <c r="L81" s="200"/>
      <c r="M81" s="102" t="s">
        <v>153</v>
      </c>
      <c r="N81" s="103" t="s">
        <v>44</v>
      </c>
      <c r="O81" s="103" t="s">
        <v>154</v>
      </c>
      <c r="P81" s="103" t="s">
        <v>155</v>
      </c>
      <c r="Q81" s="103" t="s">
        <v>156</v>
      </c>
      <c r="R81" s="103" t="s">
        <v>157</v>
      </c>
      <c r="S81" s="103" t="s">
        <v>158</v>
      </c>
      <c r="T81" s="104" t="s">
        <v>159</v>
      </c>
    </row>
    <row r="82" s="1" customFormat="1" ht="29.28" customHeight="1">
      <c r="B82" s="46"/>
      <c r="C82" s="108" t="s">
        <v>139</v>
      </c>
      <c r="D82" s="74"/>
      <c r="E82" s="74"/>
      <c r="F82" s="74"/>
      <c r="G82" s="74"/>
      <c r="H82" s="74"/>
      <c r="I82" s="191"/>
      <c r="J82" s="201">
        <f>BK82</f>
        <v>0</v>
      </c>
      <c r="K82" s="74"/>
      <c r="L82" s="72"/>
      <c r="M82" s="105"/>
      <c r="N82" s="106"/>
      <c r="O82" s="106"/>
      <c r="P82" s="202">
        <f>P83</f>
        <v>0</v>
      </c>
      <c r="Q82" s="106"/>
      <c r="R82" s="202">
        <f>R83</f>
        <v>513.62660000000005</v>
      </c>
      <c r="S82" s="106"/>
      <c r="T82" s="203">
        <f>T83</f>
        <v>3444.2959999999998</v>
      </c>
      <c r="AT82" s="24" t="s">
        <v>73</v>
      </c>
      <c r="AU82" s="24" t="s">
        <v>140</v>
      </c>
      <c r="BK82" s="204">
        <f>BK83</f>
        <v>0</v>
      </c>
    </row>
    <row r="83" s="10" customFormat="1" ht="37.44" customHeight="1">
      <c r="B83" s="205"/>
      <c r="C83" s="206"/>
      <c r="D83" s="207" t="s">
        <v>73</v>
      </c>
      <c r="E83" s="208" t="s">
        <v>226</v>
      </c>
      <c r="F83" s="208" t="s">
        <v>227</v>
      </c>
      <c r="G83" s="206"/>
      <c r="H83" s="206"/>
      <c r="I83" s="209"/>
      <c r="J83" s="210">
        <f>BK83</f>
        <v>0</v>
      </c>
      <c r="K83" s="206"/>
      <c r="L83" s="211"/>
      <c r="M83" s="212"/>
      <c r="N83" s="213"/>
      <c r="O83" s="213"/>
      <c r="P83" s="214">
        <f>P84+P130+P177+P192+P203</f>
        <v>0</v>
      </c>
      <c r="Q83" s="213"/>
      <c r="R83" s="214">
        <f>R84+R130+R177+R192+R203</f>
        <v>513.62660000000005</v>
      </c>
      <c r="S83" s="213"/>
      <c r="T83" s="215">
        <f>T84+T130+T177+T192+T203</f>
        <v>3444.2959999999998</v>
      </c>
      <c r="AR83" s="216" t="s">
        <v>24</v>
      </c>
      <c r="AT83" s="217" t="s">
        <v>73</v>
      </c>
      <c r="AU83" s="217" t="s">
        <v>74</v>
      </c>
      <c r="AY83" s="216" t="s">
        <v>163</v>
      </c>
      <c r="BK83" s="218">
        <f>BK84+BK130+BK177+BK192+BK203</f>
        <v>0</v>
      </c>
    </row>
    <row r="84" s="10" customFormat="1" ht="19.92" customHeight="1">
      <c r="B84" s="205"/>
      <c r="C84" s="206"/>
      <c r="D84" s="207" t="s">
        <v>73</v>
      </c>
      <c r="E84" s="219" t="s">
        <v>24</v>
      </c>
      <c r="F84" s="219" t="s">
        <v>228</v>
      </c>
      <c r="G84" s="206"/>
      <c r="H84" s="206"/>
      <c r="I84" s="209"/>
      <c r="J84" s="220">
        <f>BK84</f>
        <v>0</v>
      </c>
      <c r="K84" s="206"/>
      <c r="L84" s="211"/>
      <c r="M84" s="212"/>
      <c r="N84" s="213"/>
      <c r="O84" s="213"/>
      <c r="P84" s="214">
        <f>SUM(P85:P129)</f>
        <v>0</v>
      </c>
      <c r="Q84" s="213"/>
      <c r="R84" s="214">
        <f>SUM(R85:R129)</f>
        <v>0.38272</v>
      </c>
      <c r="S84" s="213"/>
      <c r="T84" s="215">
        <f>SUM(T85:T129)</f>
        <v>3444.2959999999998</v>
      </c>
      <c r="AR84" s="216" t="s">
        <v>24</v>
      </c>
      <c r="AT84" s="217" t="s">
        <v>73</v>
      </c>
      <c r="AU84" s="217" t="s">
        <v>24</v>
      </c>
      <c r="AY84" s="216" t="s">
        <v>163</v>
      </c>
      <c r="BK84" s="218">
        <f>SUM(BK85:BK129)</f>
        <v>0</v>
      </c>
    </row>
    <row r="85" s="1" customFormat="1" ht="51" customHeight="1">
      <c r="B85" s="46"/>
      <c r="C85" s="221" t="s">
        <v>432</v>
      </c>
      <c r="D85" s="221" t="s">
        <v>166</v>
      </c>
      <c r="E85" s="222" t="s">
        <v>1139</v>
      </c>
      <c r="F85" s="223" t="s">
        <v>1140</v>
      </c>
      <c r="G85" s="224" t="s">
        <v>231</v>
      </c>
      <c r="H85" s="225">
        <v>2988</v>
      </c>
      <c r="I85" s="226"/>
      <c r="J85" s="227">
        <f>ROUND(I85*H85,2)</f>
        <v>0</v>
      </c>
      <c r="K85" s="223" t="s">
        <v>232</v>
      </c>
      <c r="L85" s="72"/>
      <c r="M85" s="228" t="s">
        <v>22</v>
      </c>
      <c r="N85" s="229" t="s">
        <v>45</v>
      </c>
      <c r="O85" s="47"/>
      <c r="P85" s="230">
        <f>O85*H85</f>
        <v>0</v>
      </c>
      <c r="Q85" s="230">
        <v>0</v>
      </c>
      <c r="R85" s="230">
        <f>Q85*H85</f>
        <v>0</v>
      </c>
      <c r="S85" s="230">
        <v>0.38800000000000001</v>
      </c>
      <c r="T85" s="231">
        <f>S85*H85</f>
        <v>1159.3440000000001</v>
      </c>
      <c r="AR85" s="24" t="s">
        <v>183</v>
      </c>
      <c r="AT85" s="24" t="s">
        <v>166</v>
      </c>
      <c r="AU85" s="24" t="s">
        <v>83</v>
      </c>
      <c r="AY85" s="24" t="s">
        <v>163</v>
      </c>
      <c r="BE85" s="232">
        <f>IF(N85="základní",J85,0)</f>
        <v>0</v>
      </c>
      <c r="BF85" s="232">
        <f>IF(N85="snížená",J85,0)</f>
        <v>0</v>
      </c>
      <c r="BG85" s="232">
        <f>IF(N85="zákl. přenesená",J85,0)</f>
        <v>0</v>
      </c>
      <c r="BH85" s="232">
        <f>IF(N85="sníž. přenesená",J85,0)</f>
        <v>0</v>
      </c>
      <c r="BI85" s="232">
        <f>IF(N85="nulová",J85,0)</f>
        <v>0</v>
      </c>
      <c r="BJ85" s="24" t="s">
        <v>24</v>
      </c>
      <c r="BK85" s="232">
        <f>ROUND(I85*H85,2)</f>
        <v>0</v>
      </c>
      <c r="BL85" s="24" t="s">
        <v>183</v>
      </c>
      <c r="BM85" s="24" t="s">
        <v>1141</v>
      </c>
    </row>
    <row r="86" s="1" customFormat="1">
      <c r="B86" s="46"/>
      <c r="C86" s="74"/>
      <c r="D86" s="235" t="s">
        <v>234</v>
      </c>
      <c r="E86" s="74"/>
      <c r="F86" s="259" t="s">
        <v>235</v>
      </c>
      <c r="G86" s="74"/>
      <c r="H86" s="74"/>
      <c r="I86" s="191"/>
      <c r="J86" s="74"/>
      <c r="K86" s="74"/>
      <c r="L86" s="72"/>
      <c r="M86" s="260"/>
      <c r="N86" s="47"/>
      <c r="O86" s="47"/>
      <c r="P86" s="47"/>
      <c r="Q86" s="47"/>
      <c r="R86" s="47"/>
      <c r="S86" s="47"/>
      <c r="T86" s="95"/>
      <c r="AT86" s="24" t="s">
        <v>234</v>
      </c>
      <c r="AU86" s="24" t="s">
        <v>83</v>
      </c>
    </row>
    <row r="87" s="11" customFormat="1">
      <c r="B87" s="233"/>
      <c r="C87" s="234"/>
      <c r="D87" s="235" t="s">
        <v>173</v>
      </c>
      <c r="E87" s="236" t="s">
        <v>22</v>
      </c>
      <c r="F87" s="237" t="s">
        <v>1142</v>
      </c>
      <c r="G87" s="234"/>
      <c r="H87" s="238">
        <v>596</v>
      </c>
      <c r="I87" s="239"/>
      <c r="J87" s="234"/>
      <c r="K87" s="234"/>
      <c r="L87" s="240"/>
      <c r="M87" s="241"/>
      <c r="N87" s="242"/>
      <c r="O87" s="242"/>
      <c r="P87" s="242"/>
      <c r="Q87" s="242"/>
      <c r="R87" s="242"/>
      <c r="S87" s="242"/>
      <c r="T87" s="243"/>
      <c r="AT87" s="244" t="s">
        <v>173</v>
      </c>
      <c r="AU87" s="244" t="s">
        <v>83</v>
      </c>
      <c r="AV87" s="11" t="s">
        <v>83</v>
      </c>
      <c r="AW87" s="11" t="s">
        <v>37</v>
      </c>
      <c r="AX87" s="11" t="s">
        <v>74</v>
      </c>
      <c r="AY87" s="244" t="s">
        <v>163</v>
      </c>
    </row>
    <row r="88" s="11" customFormat="1">
      <c r="B88" s="233"/>
      <c r="C88" s="234"/>
      <c r="D88" s="235" t="s">
        <v>173</v>
      </c>
      <c r="E88" s="236" t="s">
        <v>22</v>
      </c>
      <c r="F88" s="237" t="s">
        <v>1143</v>
      </c>
      <c r="G88" s="234"/>
      <c r="H88" s="238">
        <v>2392</v>
      </c>
      <c r="I88" s="239"/>
      <c r="J88" s="234"/>
      <c r="K88" s="234"/>
      <c r="L88" s="240"/>
      <c r="M88" s="241"/>
      <c r="N88" s="242"/>
      <c r="O88" s="242"/>
      <c r="P88" s="242"/>
      <c r="Q88" s="242"/>
      <c r="R88" s="242"/>
      <c r="S88" s="242"/>
      <c r="T88" s="243"/>
      <c r="AT88" s="244" t="s">
        <v>173</v>
      </c>
      <c r="AU88" s="244" t="s">
        <v>83</v>
      </c>
      <c r="AV88" s="11" t="s">
        <v>83</v>
      </c>
      <c r="AW88" s="11" t="s">
        <v>37</v>
      </c>
      <c r="AX88" s="11" t="s">
        <v>74</v>
      </c>
      <c r="AY88" s="244" t="s">
        <v>163</v>
      </c>
    </row>
    <row r="89" s="13" customFormat="1">
      <c r="B89" s="261"/>
      <c r="C89" s="262"/>
      <c r="D89" s="235" t="s">
        <v>173</v>
      </c>
      <c r="E89" s="263" t="s">
        <v>22</v>
      </c>
      <c r="F89" s="264" t="s">
        <v>266</v>
      </c>
      <c r="G89" s="262"/>
      <c r="H89" s="265">
        <v>2988</v>
      </c>
      <c r="I89" s="266"/>
      <c r="J89" s="262"/>
      <c r="K89" s="262"/>
      <c r="L89" s="267"/>
      <c r="M89" s="268"/>
      <c r="N89" s="269"/>
      <c r="O89" s="269"/>
      <c r="P89" s="269"/>
      <c r="Q89" s="269"/>
      <c r="R89" s="269"/>
      <c r="S89" s="269"/>
      <c r="T89" s="270"/>
      <c r="AT89" s="271" t="s">
        <v>173</v>
      </c>
      <c r="AU89" s="271" t="s">
        <v>83</v>
      </c>
      <c r="AV89" s="13" t="s">
        <v>183</v>
      </c>
      <c r="AW89" s="13" t="s">
        <v>37</v>
      </c>
      <c r="AX89" s="13" t="s">
        <v>24</v>
      </c>
      <c r="AY89" s="271" t="s">
        <v>163</v>
      </c>
    </row>
    <row r="90" s="1" customFormat="1" ht="51" customHeight="1">
      <c r="B90" s="46"/>
      <c r="C90" s="221" t="s">
        <v>437</v>
      </c>
      <c r="D90" s="221" t="s">
        <v>166</v>
      </c>
      <c r="E90" s="222" t="s">
        <v>854</v>
      </c>
      <c r="F90" s="223" t="s">
        <v>855</v>
      </c>
      <c r="G90" s="224" t="s">
        <v>231</v>
      </c>
      <c r="H90" s="225">
        <v>2392</v>
      </c>
      <c r="I90" s="226"/>
      <c r="J90" s="227">
        <f>ROUND(I90*H90,2)</f>
        <v>0</v>
      </c>
      <c r="K90" s="223" t="s">
        <v>170</v>
      </c>
      <c r="L90" s="72"/>
      <c r="M90" s="228" t="s">
        <v>22</v>
      </c>
      <c r="N90" s="229" t="s">
        <v>45</v>
      </c>
      <c r="O90" s="47"/>
      <c r="P90" s="230">
        <f>O90*H90</f>
        <v>0</v>
      </c>
      <c r="Q90" s="230">
        <v>0</v>
      </c>
      <c r="R90" s="230">
        <f>Q90*H90</f>
        <v>0</v>
      </c>
      <c r="S90" s="230">
        <v>0.23999999999999999</v>
      </c>
      <c r="T90" s="231">
        <f>S90*H90</f>
        <v>574.07999999999993</v>
      </c>
      <c r="AR90" s="24" t="s">
        <v>183</v>
      </c>
      <c r="AT90" s="24" t="s">
        <v>166</v>
      </c>
      <c r="AU90" s="24" t="s">
        <v>83</v>
      </c>
      <c r="AY90" s="24" t="s">
        <v>163</v>
      </c>
      <c r="BE90" s="232">
        <f>IF(N90="základní",J90,0)</f>
        <v>0</v>
      </c>
      <c r="BF90" s="232">
        <f>IF(N90="snížená",J90,0)</f>
        <v>0</v>
      </c>
      <c r="BG90" s="232">
        <f>IF(N90="zákl. přenesená",J90,0)</f>
        <v>0</v>
      </c>
      <c r="BH90" s="232">
        <f>IF(N90="sníž. přenesená",J90,0)</f>
        <v>0</v>
      </c>
      <c r="BI90" s="232">
        <f>IF(N90="nulová",J90,0)</f>
        <v>0</v>
      </c>
      <c r="BJ90" s="24" t="s">
        <v>24</v>
      </c>
      <c r="BK90" s="232">
        <f>ROUND(I90*H90,2)</f>
        <v>0</v>
      </c>
      <c r="BL90" s="24" t="s">
        <v>183</v>
      </c>
      <c r="BM90" s="24" t="s">
        <v>1144</v>
      </c>
    </row>
    <row r="91" s="1" customFormat="1">
      <c r="B91" s="46"/>
      <c r="C91" s="74"/>
      <c r="D91" s="235" t="s">
        <v>234</v>
      </c>
      <c r="E91" s="74"/>
      <c r="F91" s="259" t="s">
        <v>240</v>
      </c>
      <c r="G91" s="74"/>
      <c r="H91" s="74"/>
      <c r="I91" s="191"/>
      <c r="J91" s="74"/>
      <c r="K91" s="74"/>
      <c r="L91" s="72"/>
      <c r="M91" s="260"/>
      <c r="N91" s="47"/>
      <c r="O91" s="47"/>
      <c r="P91" s="47"/>
      <c r="Q91" s="47"/>
      <c r="R91" s="47"/>
      <c r="S91" s="47"/>
      <c r="T91" s="95"/>
      <c r="AT91" s="24" t="s">
        <v>234</v>
      </c>
      <c r="AU91" s="24" t="s">
        <v>83</v>
      </c>
    </row>
    <row r="92" s="11" customFormat="1">
      <c r="B92" s="233"/>
      <c r="C92" s="234"/>
      <c r="D92" s="235" t="s">
        <v>173</v>
      </c>
      <c r="E92" s="236" t="s">
        <v>22</v>
      </c>
      <c r="F92" s="237" t="s">
        <v>1145</v>
      </c>
      <c r="G92" s="234"/>
      <c r="H92" s="238">
        <v>2392</v>
      </c>
      <c r="I92" s="239"/>
      <c r="J92" s="234"/>
      <c r="K92" s="234"/>
      <c r="L92" s="240"/>
      <c r="M92" s="241"/>
      <c r="N92" s="242"/>
      <c r="O92" s="242"/>
      <c r="P92" s="242"/>
      <c r="Q92" s="242"/>
      <c r="R92" s="242"/>
      <c r="S92" s="242"/>
      <c r="T92" s="243"/>
      <c r="AT92" s="244" t="s">
        <v>173</v>
      </c>
      <c r="AU92" s="244" t="s">
        <v>83</v>
      </c>
      <c r="AV92" s="11" t="s">
        <v>83</v>
      </c>
      <c r="AW92" s="11" t="s">
        <v>37</v>
      </c>
      <c r="AX92" s="11" t="s">
        <v>24</v>
      </c>
      <c r="AY92" s="244" t="s">
        <v>163</v>
      </c>
    </row>
    <row r="93" s="1" customFormat="1" ht="51" customHeight="1">
      <c r="B93" s="46"/>
      <c r="C93" s="221" t="s">
        <v>83</v>
      </c>
      <c r="D93" s="221" t="s">
        <v>166</v>
      </c>
      <c r="E93" s="222" t="s">
        <v>246</v>
      </c>
      <c r="F93" s="223" t="s">
        <v>247</v>
      </c>
      <c r="G93" s="224" t="s">
        <v>231</v>
      </c>
      <c r="H93" s="225">
        <v>2988</v>
      </c>
      <c r="I93" s="226"/>
      <c r="J93" s="227">
        <f>ROUND(I93*H93,2)</f>
        <v>0</v>
      </c>
      <c r="K93" s="223" t="s">
        <v>232</v>
      </c>
      <c r="L93" s="72"/>
      <c r="M93" s="228" t="s">
        <v>22</v>
      </c>
      <c r="N93" s="229" t="s">
        <v>45</v>
      </c>
      <c r="O93" s="47"/>
      <c r="P93" s="230">
        <f>O93*H93</f>
        <v>0</v>
      </c>
      <c r="Q93" s="230">
        <v>0</v>
      </c>
      <c r="R93" s="230">
        <f>Q93*H93</f>
        <v>0</v>
      </c>
      <c r="S93" s="230">
        <v>0.28999999999999998</v>
      </c>
      <c r="T93" s="231">
        <f>S93*H93</f>
        <v>866.51999999999998</v>
      </c>
      <c r="AR93" s="24" t="s">
        <v>183</v>
      </c>
      <c r="AT93" s="24" t="s">
        <v>166</v>
      </c>
      <c r="AU93" s="24" t="s">
        <v>83</v>
      </c>
      <c r="AY93" s="24" t="s">
        <v>163</v>
      </c>
      <c r="BE93" s="232">
        <f>IF(N93="základní",J93,0)</f>
        <v>0</v>
      </c>
      <c r="BF93" s="232">
        <f>IF(N93="snížená",J93,0)</f>
        <v>0</v>
      </c>
      <c r="BG93" s="232">
        <f>IF(N93="zákl. přenesená",J93,0)</f>
        <v>0</v>
      </c>
      <c r="BH93" s="232">
        <f>IF(N93="sníž. přenesená",J93,0)</f>
        <v>0</v>
      </c>
      <c r="BI93" s="232">
        <f>IF(N93="nulová",J93,0)</f>
        <v>0</v>
      </c>
      <c r="BJ93" s="24" t="s">
        <v>24</v>
      </c>
      <c r="BK93" s="232">
        <f>ROUND(I93*H93,2)</f>
        <v>0</v>
      </c>
      <c r="BL93" s="24" t="s">
        <v>183</v>
      </c>
      <c r="BM93" s="24" t="s">
        <v>858</v>
      </c>
    </row>
    <row r="94" s="1" customFormat="1">
      <c r="B94" s="46"/>
      <c r="C94" s="74"/>
      <c r="D94" s="235" t="s">
        <v>234</v>
      </c>
      <c r="E94" s="74"/>
      <c r="F94" s="259" t="s">
        <v>240</v>
      </c>
      <c r="G94" s="74"/>
      <c r="H94" s="74"/>
      <c r="I94" s="191"/>
      <c r="J94" s="74"/>
      <c r="K94" s="74"/>
      <c r="L94" s="72"/>
      <c r="M94" s="260"/>
      <c r="N94" s="47"/>
      <c r="O94" s="47"/>
      <c r="P94" s="47"/>
      <c r="Q94" s="47"/>
      <c r="R94" s="47"/>
      <c r="S94" s="47"/>
      <c r="T94" s="95"/>
      <c r="AT94" s="24" t="s">
        <v>234</v>
      </c>
      <c r="AU94" s="24" t="s">
        <v>83</v>
      </c>
    </row>
    <row r="95" s="11" customFormat="1">
      <c r="B95" s="233"/>
      <c r="C95" s="234"/>
      <c r="D95" s="235" t="s">
        <v>173</v>
      </c>
      <c r="E95" s="236" t="s">
        <v>22</v>
      </c>
      <c r="F95" s="237" t="s">
        <v>1146</v>
      </c>
      <c r="G95" s="234"/>
      <c r="H95" s="238">
        <v>596</v>
      </c>
      <c r="I95" s="239"/>
      <c r="J95" s="234"/>
      <c r="K95" s="234"/>
      <c r="L95" s="240"/>
      <c r="M95" s="241"/>
      <c r="N95" s="242"/>
      <c r="O95" s="242"/>
      <c r="P95" s="242"/>
      <c r="Q95" s="242"/>
      <c r="R95" s="242"/>
      <c r="S95" s="242"/>
      <c r="T95" s="243"/>
      <c r="AT95" s="244" t="s">
        <v>173</v>
      </c>
      <c r="AU95" s="244" t="s">
        <v>83</v>
      </c>
      <c r="AV95" s="11" t="s">
        <v>83</v>
      </c>
      <c r="AW95" s="11" t="s">
        <v>37</v>
      </c>
      <c r="AX95" s="11" t="s">
        <v>74</v>
      </c>
      <c r="AY95" s="244" t="s">
        <v>163</v>
      </c>
    </row>
    <row r="96" s="11" customFormat="1">
      <c r="B96" s="233"/>
      <c r="C96" s="234"/>
      <c r="D96" s="235" t="s">
        <v>173</v>
      </c>
      <c r="E96" s="236" t="s">
        <v>22</v>
      </c>
      <c r="F96" s="237" t="s">
        <v>1147</v>
      </c>
      <c r="G96" s="234"/>
      <c r="H96" s="238">
        <v>2392</v>
      </c>
      <c r="I96" s="239"/>
      <c r="J96" s="234"/>
      <c r="K96" s="234"/>
      <c r="L96" s="240"/>
      <c r="M96" s="241"/>
      <c r="N96" s="242"/>
      <c r="O96" s="242"/>
      <c r="P96" s="242"/>
      <c r="Q96" s="242"/>
      <c r="R96" s="242"/>
      <c r="S96" s="242"/>
      <c r="T96" s="243"/>
      <c r="AT96" s="244" t="s">
        <v>173</v>
      </c>
      <c r="AU96" s="244" t="s">
        <v>83</v>
      </c>
      <c r="AV96" s="11" t="s">
        <v>83</v>
      </c>
      <c r="AW96" s="11" t="s">
        <v>37</v>
      </c>
      <c r="AX96" s="11" t="s">
        <v>74</v>
      </c>
      <c r="AY96" s="244" t="s">
        <v>163</v>
      </c>
    </row>
    <row r="97" s="13" customFormat="1">
      <c r="B97" s="261"/>
      <c r="C97" s="262"/>
      <c r="D97" s="235" t="s">
        <v>173</v>
      </c>
      <c r="E97" s="263" t="s">
        <v>22</v>
      </c>
      <c r="F97" s="264" t="s">
        <v>266</v>
      </c>
      <c r="G97" s="262"/>
      <c r="H97" s="265">
        <v>2988</v>
      </c>
      <c r="I97" s="266"/>
      <c r="J97" s="262"/>
      <c r="K97" s="262"/>
      <c r="L97" s="267"/>
      <c r="M97" s="268"/>
      <c r="N97" s="269"/>
      <c r="O97" s="269"/>
      <c r="P97" s="269"/>
      <c r="Q97" s="269"/>
      <c r="R97" s="269"/>
      <c r="S97" s="269"/>
      <c r="T97" s="270"/>
      <c r="AT97" s="271" t="s">
        <v>173</v>
      </c>
      <c r="AU97" s="271" t="s">
        <v>83</v>
      </c>
      <c r="AV97" s="13" t="s">
        <v>183</v>
      </c>
      <c r="AW97" s="13" t="s">
        <v>37</v>
      </c>
      <c r="AX97" s="13" t="s">
        <v>24</v>
      </c>
      <c r="AY97" s="271" t="s">
        <v>163</v>
      </c>
    </row>
    <row r="98" s="1" customFormat="1" ht="38.25" customHeight="1">
      <c r="B98" s="46"/>
      <c r="C98" s="221" t="s">
        <v>178</v>
      </c>
      <c r="D98" s="221" t="s">
        <v>166</v>
      </c>
      <c r="E98" s="222" t="s">
        <v>1148</v>
      </c>
      <c r="F98" s="223" t="s">
        <v>1149</v>
      </c>
      <c r="G98" s="224" t="s">
        <v>231</v>
      </c>
      <c r="H98" s="225">
        <v>2392</v>
      </c>
      <c r="I98" s="226"/>
      <c r="J98" s="227">
        <f>ROUND(I98*H98,2)</f>
        <v>0</v>
      </c>
      <c r="K98" s="223" t="s">
        <v>232</v>
      </c>
      <c r="L98" s="72"/>
      <c r="M98" s="228" t="s">
        <v>22</v>
      </c>
      <c r="N98" s="229" t="s">
        <v>45</v>
      </c>
      <c r="O98" s="47"/>
      <c r="P98" s="230">
        <f>O98*H98</f>
        <v>0</v>
      </c>
      <c r="Q98" s="230">
        <v>0.00016000000000000001</v>
      </c>
      <c r="R98" s="230">
        <f>Q98*H98</f>
        <v>0.38272</v>
      </c>
      <c r="S98" s="230">
        <v>0.25600000000000001</v>
      </c>
      <c r="T98" s="231">
        <f>S98*H98</f>
        <v>612.35199999999998</v>
      </c>
      <c r="AR98" s="24" t="s">
        <v>183</v>
      </c>
      <c r="AT98" s="24" t="s">
        <v>166</v>
      </c>
      <c r="AU98" s="24" t="s">
        <v>83</v>
      </c>
      <c r="AY98" s="24" t="s">
        <v>163</v>
      </c>
      <c r="BE98" s="232">
        <f>IF(N98="základní",J98,0)</f>
        <v>0</v>
      </c>
      <c r="BF98" s="232">
        <f>IF(N98="snížená",J98,0)</f>
        <v>0</v>
      </c>
      <c r="BG98" s="232">
        <f>IF(N98="zákl. přenesená",J98,0)</f>
        <v>0</v>
      </c>
      <c r="BH98" s="232">
        <f>IF(N98="sníž. přenesená",J98,0)</f>
        <v>0</v>
      </c>
      <c r="BI98" s="232">
        <f>IF(N98="nulová",J98,0)</f>
        <v>0</v>
      </c>
      <c r="BJ98" s="24" t="s">
        <v>24</v>
      </c>
      <c r="BK98" s="232">
        <f>ROUND(I98*H98,2)</f>
        <v>0</v>
      </c>
      <c r="BL98" s="24" t="s">
        <v>183</v>
      </c>
      <c r="BM98" s="24" t="s">
        <v>861</v>
      </c>
    </row>
    <row r="99" s="1" customFormat="1">
      <c r="B99" s="46"/>
      <c r="C99" s="74"/>
      <c r="D99" s="235" t="s">
        <v>234</v>
      </c>
      <c r="E99" s="74"/>
      <c r="F99" s="259" t="s">
        <v>252</v>
      </c>
      <c r="G99" s="74"/>
      <c r="H99" s="74"/>
      <c r="I99" s="191"/>
      <c r="J99" s="74"/>
      <c r="K99" s="74"/>
      <c r="L99" s="72"/>
      <c r="M99" s="260"/>
      <c r="N99" s="47"/>
      <c r="O99" s="47"/>
      <c r="P99" s="47"/>
      <c r="Q99" s="47"/>
      <c r="R99" s="47"/>
      <c r="S99" s="47"/>
      <c r="T99" s="95"/>
      <c r="AT99" s="24" t="s">
        <v>234</v>
      </c>
      <c r="AU99" s="24" t="s">
        <v>83</v>
      </c>
    </row>
    <row r="100" s="11" customFormat="1">
      <c r="B100" s="233"/>
      <c r="C100" s="234"/>
      <c r="D100" s="235" t="s">
        <v>173</v>
      </c>
      <c r="E100" s="236" t="s">
        <v>22</v>
      </c>
      <c r="F100" s="237" t="s">
        <v>1150</v>
      </c>
      <c r="G100" s="234"/>
      <c r="H100" s="238">
        <v>2392</v>
      </c>
      <c r="I100" s="239"/>
      <c r="J100" s="234"/>
      <c r="K100" s="234"/>
      <c r="L100" s="240"/>
      <c r="M100" s="241"/>
      <c r="N100" s="242"/>
      <c r="O100" s="242"/>
      <c r="P100" s="242"/>
      <c r="Q100" s="242"/>
      <c r="R100" s="242"/>
      <c r="S100" s="242"/>
      <c r="T100" s="243"/>
      <c r="AT100" s="244" t="s">
        <v>173</v>
      </c>
      <c r="AU100" s="244" t="s">
        <v>83</v>
      </c>
      <c r="AV100" s="11" t="s">
        <v>83</v>
      </c>
      <c r="AW100" s="11" t="s">
        <v>37</v>
      </c>
      <c r="AX100" s="11" t="s">
        <v>24</v>
      </c>
      <c r="AY100" s="244" t="s">
        <v>163</v>
      </c>
    </row>
    <row r="101" s="1" customFormat="1" ht="38.25" customHeight="1">
      <c r="B101" s="46"/>
      <c r="C101" s="221" t="s">
        <v>183</v>
      </c>
      <c r="D101" s="221" t="s">
        <v>166</v>
      </c>
      <c r="E101" s="222" t="s">
        <v>259</v>
      </c>
      <c r="F101" s="223" t="s">
        <v>260</v>
      </c>
      <c r="G101" s="224" t="s">
        <v>261</v>
      </c>
      <c r="H101" s="225">
        <v>800</v>
      </c>
      <c r="I101" s="226"/>
      <c r="J101" s="227">
        <f>ROUND(I101*H101,2)</f>
        <v>0</v>
      </c>
      <c r="K101" s="223" t="s">
        <v>232</v>
      </c>
      <c r="L101" s="72"/>
      <c r="M101" s="228" t="s">
        <v>22</v>
      </c>
      <c r="N101" s="229" t="s">
        <v>45</v>
      </c>
      <c r="O101" s="47"/>
      <c r="P101" s="230">
        <f>O101*H101</f>
        <v>0</v>
      </c>
      <c r="Q101" s="230">
        <v>0</v>
      </c>
      <c r="R101" s="230">
        <f>Q101*H101</f>
        <v>0</v>
      </c>
      <c r="S101" s="230">
        <v>0.28999999999999998</v>
      </c>
      <c r="T101" s="231">
        <f>S101*H101</f>
        <v>231.99999999999997</v>
      </c>
      <c r="AR101" s="24" t="s">
        <v>183</v>
      </c>
      <c r="AT101" s="24" t="s">
        <v>166</v>
      </c>
      <c r="AU101" s="24" t="s">
        <v>83</v>
      </c>
      <c r="AY101" s="24" t="s">
        <v>163</v>
      </c>
      <c r="BE101" s="232">
        <f>IF(N101="základní",J101,0)</f>
        <v>0</v>
      </c>
      <c r="BF101" s="232">
        <f>IF(N101="snížená",J101,0)</f>
        <v>0</v>
      </c>
      <c r="BG101" s="232">
        <f>IF(N101="zákl. přenesená",J101,0)</f>
        <v>0</v>
      </c>
      <c r="BH101" s="232">
        <f>IF(N101="sníž. přenesená",J101,0)</f>
        <v>0</v>
      </c>
      <c r="BI101" s="232">
        <f>IF(N101="nulová",J101,0)</f>
        <v>0</v>
      </c>
      <c r="BJ101" s="24" t="s">
        <v>24</v>
      </c>
      <c r="BK101" s="232">
        <f>ROUND(I101*H101,2)</f>
        <v>0</v>
      </c>
      <c r="BL101" s="24" t="s">
        <v>183</v>
      </c>
      <c r="BM101" s="24" t="s">
        <v>864</v>
      </c>
    </row>
    <row r="102" s="1" customFormat="1">
      <c r="B102" s="46"/>
      <c r="C102" s="74"/>
      <c r="D102" s="235" t="s">
        <v>234</v>
      </c>
      <c r="E102" s="74"/>
      <c r="F102" s="259" t="s">
        <v>263</v>
      </c>
      <c r="G102" s="74"/>
      <c r="H102" s="74"/>
      <c r="I102" s="191"/>
      <c r="J102" s="74"/>
      <c r="K102" s="74"/>
      <c r="L102" s="72"/>
      <c r="M102" s="260"/>
      <c r="N102" s="47"/>
      <c r="O102" s="47"/>
      <c r="P102" s="47"/>
      <c r="Q102" s="47"/>
      <c r="R102" s="47"/>
      <c r="S102" s="47"/>
      <c r="T102" s="95"/>
      <c r="AT102" s="24" t="s">
        <v>234</v>
      </c>
      <c r="AU102" s="24" t="s">
        <v>83</v>
      </c>
    </row>
    <row r="103" s="11" customFormat="1">
      <c r="B103" s="233"/>
      <c r="C103" s="234"/>
      <c r="D103" s="235" t="s">
        <v>173</v>
      </c>
      <c r="E103" s="236" t="s">
        <v>22</v>
      </c>
      <c r="F103" s="237" t="s">
        <v>1151</v>
      </c>
      <c r="G103" s="234"/>
      <c r="H103" s="238">
        <v>800</v>
      </c>
      <c r="I103" s="239"/>
      <c r="J103" s="234"/>
      <c r="K103" s="234"/>
      <c r="L103" s="240"/>
      <c r="M103" s="241"/>
      <c r="N103" s="242"/>
      <c r="O103" s="242"/>
      <c r="P103" s="242"/>
      <c r="Q103" s="242"/>
      <c r="R103" s="242"/>
      <c r="S103" s="242"/>
      <c r="T103" s="243"/>
      <c r="AT103" s="244" t="s">
        <v>173</v>
      </c>
      <c r="AU103" s="244" t="s">
        <v>83</v>
      </c>
      <c r="AV103" s="11" t="s">
        <v>83</v>
      </c>
      <c r="AW103" s="11" t="s">
        <v>37</v>
      </c>
      <c r="AX103" s="11" t="s">
        <v>24</v>
      </c>
      <c r="AY103" s="244" t="s">
        <v>163</v>
      </c>
    </row>
    <row r="104" s="1" customFormat="1" ht="38.25" customHeight="1">
      <c r="B104" s="46"/>
      <c r="C104" s="221" t="s">
        <v>162</v>
      </c>
      <c r="D104" s="221" t="s">
        <v>166</v>
      </c>
      <c r="E104" s="222" t="s">
        <v>804</v>
      </c>
      <c r="F104" s="223" t="s">
        <v>805</v>
      </c>
      <c r="G104" s="224" t="s">
        <v>273</v>
      </c>
      <c r="H104" s="225">
        <v>340.36000000000001</v>
      </c>
      <c r="I104" s="226"/>
      <c r="J104" s="227">
        <f>ROUND(I104*H104,2)</f>
        <v>0</v>
      </c>
      <c r="K104" s="223" t="s">
        <v>232</v>
      </c>
      <c r="L104" s="72"/>
      <c r="M104" s="228" t="s">
        <v>22</v>
      </c>
      <c r="N104" s="229" t="s">
        <v>45</v>
      </c>
      <c r="O104" s="47"/>
      <c r="P104" s="230">
        <f>O104*H104</f>
        <v>0</v>
      </c>
      <c r="Q104" s="230">
        <v>0</v>
      </c>
      <c r="R104" s="230">
        <f>Q104*H104</f>
        <v>0</v>
      </c>
      <c r="S104" s="230">
        <v>0</v>
      </c>
      <c r="T104" s="231">
        <f>S104*H104</f>
        <v>0</v>
      </c>
      <c r="AR104" s="24" t="s">
        <v>183</v>
      </c>
      <c r="AT104" s="24" t="s">
        <v>166</v>
      </c>
      <c r="AU104" s="24" t="s">
        <v>83</v>
      </c>
      <c r="AY104" s="24" t="s">
        <v>163</v>
      </c>
      <c r="BE104" s="232">
        <f>IF(N104="základní",J104,0)</f>
        <v>0</v>
      </c>
      <c r="BF104" s="232">
        <f>IF(N104="snížená",J104,0)</f>
        <v>0</v>
      </c>
      <c r="BG104" s="232">
        <f>IF(N104="zákl. přenesená",J104,0)</f>
        <v>0</v>
      </c>
      <c r="BH104" s="232">
        <f>IF(N104="sníž. přenesená",J104,0)</f>
        <v>0</v>
      </c>
      <c r="BI104" s="232">
        <f>IF(N104="nulová",J104,0)</f>
        <v>0</v>
      </c>
      <c r="BJ104" s="24" t="s">
        <v>24</v>
      </c>
      <c r="BK104" s="232">
        <f>ROUND(I104*H104,2)</f>
        <v>0</v>
      </c>
      <c r="BL104" s="24" t="s">
        <v>183</v>
      </c>
      <c r="BM104" s="24" t="s">
        <v>880</v>
      </c>
    </row>
    <row r="105" s="1" customFormat="1">
      <c r="B105" s="46"/>
      <c r="C105" s="74"/>
      <c r="D105" s="235" t="s">
        <v>234</v>
      </c>
      <c r="E105" s="74"/>
      <c r="F105" s="259" t="s">
        <v>281</v>
      </c>
      <c r="G105" s="74"/>
      <c r="H105" s="74"/>
      <c r="I105" s="191"/>
      <c r="J105" s="74"/>
      <c r="K105" s="74"/>
      <c r="L105" s="72"/>
      <c r="M105" s="260"/>
      <c r="N105" s="47"/>
      <c r="O105" s="47"/>
      <c r="P105" s="47"/>
      <c r="Q105" s="47"/>
      <c r="R105" s="47"/>
      <c r="S105" s="47"/>
      <c r="T105" s="95"/>
      <c r="AT105" s="24" t="s">
        <v>234</v>
      </c>
      <c r="AU105" s="24" t="s">
        <v>83</v>
      </c>
    </row>
    <row r="106" s="11" customFormat="1">
      <c r="B106" s="233"/>
      <c r="C106" s="234"/>
      <c r="D106" s="235" t="s">
        <v>173</v>
      </c>
      <c r="E106" s="236" t="s">
        <v>22</v>
      </c>
      <c r="F106" s="237" t="s">
        <v>1152</v>
      </c>
      <c r="G106" s="234"/>
      <c r="H106" s="238">
        <v>149</v>
      </c>
      <c r="I106" s="239"/>
      <c r="J106" s="234"/>
      <c r="K106" s="234"/>
      <c r="L106" s="240"/>
      <c r="M106" s="241"/>
      <c r="N106" s="242"/>
      <c r="O106" s="242"/>
      <c r="P106" s="242"/>
      <c r="Q106" s="242"/>
      <c r="R106" s="242"/>
      <c r="S106" s="242"/>
      <c r="T106" s="243"/>
      <c r="AT106" s="244" t="s">
        <v>173</v>
      </c>
      <c r="AU106" s="244" t="s">
        <v>83</v>
      </c>
      <c r="AV106" s="11" t="s">
        <v>83</v>
      </c>
      <c r="AW106" s="11" t="s">
        <v>37</v>
      </c>
      <c r="AX106" s="11" t="s">
        <v>74</v>
      </c>
      <c r="AY106" s="244" t="s">
        <v>163</v>
      </c>
    </row>
    <row r="107" s="11" customFormat="1">
      <c r="B107" s="233"/>
      <c r="C107" s="234"/>
      <c r="D107" s="235" t="s">
        <v>173</v>
      </c>
      <c r="E107" s="236" t="s">
        <v>22</v>
      </c>
      <c r="F107" s="237" t="s">
        <v>1153</v>
      </c>
      <c r="G107" s="234"/>
      <c r="H107" s="238">
        <v>191.36000000000001</v>
      </c>
      <c r="I107" s="239"/>
      <c r="J107" s="234"/>
      <c r="K107" s="234"/>
      <c r="L107" s="240"/>
      <c r="M107" s="241"/>
      <c r="N107" s="242"/>
      <c r="O107" s="242"/>
      <c r="P107" s="242"/>
      <c r="Q107" s="242"/>
      <c r="R107" s="242"/>
      <c r="S107" s="242"/>
      <c r="T107" s="243"/>
      <c r="AT107" s="244" t="s">
        <v>173</v>
      </c>
      <c r="AU107" s="244" t="s">
        <v>83</v>
      </c>
      <c r="AV107" s="11" t="s">
        <v>83</v>
      </c>
      <c r="AW107" s="11" t="s">
        <v>37</v>
      </c>
      <c r="AX107" s="11" t="s">
        <v>74</v>
      </c>
      <c r="AY107" s="244" t="s">
        <v>163</v>
      </c>
    </row>
    <row r="108" s="13" customFormat="1">
      <c r="B108" s="261"/>
      <c r="C108" s="262"/>
      <c r="D108" s="235" t="s">
        <v>173</v>
      </c>
      <c r="E108" s="263" t="s">
        <v>22</v>
      </c>
      <c r="F108" s="264" t="s">
        <v>266</v>
      </c>
      <c r="G108" s="262"/>
      <c r="H108" s="265">
        <v>340.36000000000001</v>
      </c>
      <c r="I108" s="266"/>
      <c r="J108" s="262"/>
      <c r="K108" s="262"/>
      <c r="L108" s="267"/>
      <c r="M108" s="268"/>
      <c r="N108" s="269"/>
      <c r="O108" s="269"/>
      <c r="P108" s="269"/>
      <c r="Q108" s="269"/>
      <c r="R108" s="269"/>
      <c r="S108" s="269"/>
      <c r="T108" s="270"/>
      <c r="AT108" s="271" t="s">
        <v>173</v>
      </c>
      <c r="AU108" s="271" t="s">
        <v>83</v>
      </c>
      <c r="AV108" s="13" t="s">
        <v>183</v>
      </c>
      <c r="AW108" s="13" t="s">
        <v>37</v>
      </c>
      <c r="AX108" s="13" t="s">
        <v>24</v>
      </c>
      <c r="AY108" s="271" t="s">
        <v>163</v>
      </c>
    </row>
    <row r="109" s="1" customFormat="1" ht="38.25" customHeight="1">
      <c r="B109" s="46"/>
      <c r="C109" s="221" t="s">
        <v>192</v>
      </c>
      <c r="D109" s="221" t="s">
        <v>166</v>
      </c>
      <c r="E109" s="222" t="s">
        <v>287</v>
      </c>
      <c r="F109" s="223" t="s">
        <v>288</v>
      </c>
      <c r="G109" s="224" t="s">
        <v>273</v>
      </c>
      <c r="H109" s="225">
        <v>170.18000000000001</v>
      </c>
      <c r="I109" s="226"/>
      <c r="J109" s="227">
        <f>ROUND(I109*H109,2)</f>
        <v>0</v>
      </c>
      <c r="K109" s="223" t="s">
        <v>232</v>
      </c>
      <c r="L109" s="72"/>
      <c r="M109" s="228" t="s">
        <v>22</v>
      </c>
      <c r="N109" s="229" t="s">
        <v>45</v>
      </c>
      <c r="O109" s="47"/>
      <c r="P109" s="230">
        <f>O109*H109</f>
        <v>0</v>
      </c>
      <c r="Q109" s="230">
        <v>0</v>
      </c>
      <c r="R109" s="230">
        <f>Q109*H109</f>
        <v>0</v>
      </c>
      <c r="S109" s="230">
        <v>0</v>
      </c>
      <c r="T109" s="231">
        <f>S109*H109</f>
        <v>0</v>
      </c>
      <c r="AR109" s="24" t="s">
        <v>183</v>
      </c>
      <c r="AT109" s="24" t="s">
        <v>166</v>
      </c>
      <c r="AU109" s="24" t="s">
        <v>83</v>
      </c>
      <c r="AY109" s="24" t="s">
        <v>163</v>
      </c>
      <c r="BE109" s="232">
        <f>IF(N109="základní",J109,0)</f>
        <v>0</v>
      </c>
      <c r="BF109" s="232">
        <f>IF(N109="snížená",J109,0)</f>
        <v>0</v>
      </c>
      <c r="BG109" s="232">
        <f>IF(N109="zákl. přenesená",J109,0)</f>
        <v>0</v>
      </c>
      <c r="BH109" s="232">
        <f>IF(N109="sníž. přenesená",J109,0)</f>
        <v>0</v>
      </c>
      <c r="BI109" s="232">
        <f>IF(N109="nulová",J109,0)</f>
        <v>0</v>
      </c>
      <c r="BJ109" s="24" t="s">
        <v>24</v>
      </c>
      <c r="BK109" s="232">
        <f>ROUND(I109*H109,2)</f>
        <v>0</v>
      </c>
      <c r="BL109" s="24" t="s">
        <v>183</v>
      </c>
      <c r="BM109" s="24" t="s">
        <v>884</v>
      </c>
    </row>
    <row r="110" s="1" customFormat="1">
      <c r="B110" s="46"/>
      <c r="C110" s="74"/>
      <c r="D110" s="235" t="s">
        <v>234</v>
      </c>
      <c r="E110" s="74"/>
      <c r="F110" s="259" t="s">
        <v>281</v>
      </c>
      <c r="G110" s="74"/>
      <c r="H110" s="74"/>
      <c r="I110" s="191"/>
      <c r="J110" s="74"/>
      <c r="K110" s="74"/>
      <c r="L110" s="72"/>
      <c r="M110" s="260"/>
      <c r="N110" s="47"/>
      <c r="O110" s="47"/>
      <c r="P110" s="47"/>
      <c r="Q110" s="47"/>
      <c r="R110" s="47"/>
      <c r="S110" s="47"/>
      <c r="T110" s="95"/>
      <c r="AT110" s="24" t="s">
        <v>234</v>
      </c>
      <c r="AU110" s="24" t="s">
        <v>83</v>
      </c>
    </row>
    <row r="111" s="11" customFormat="1">
      <c r="B111" s="233"/>
      <c r="C111" s="234"/>
      <c r="D111" s="235" t="s">
        <v>173</v>
      </c>
      <c r="E111" s="236" t="s">
        <v>22</v>
      </c>
      <c r="F111" s="237" t="s">
        <v>1154</v>
      </c>
      <c r="G111" s="234"/>
      <c r="H111" s="238">
        <v>340.36000000000001</v>
      </c>
      <c r="I111" s="239"/>
      <c r="J111" s="234"/>
      <c r="K111" s="234"/>
      <c r="L111" s="240"/>
      <c r="M111" s="241"/>
      <c r="N111" s="242"/>
      <c r="O111" s="242"/>
      <c r="P111" s="242"/>
      <c r="Q111" s="242"/>
      <c r="R111" s="242"/>
      <c r="S111" s="242"/>
      <c r="T111" s="243"/>
      <c r="AT111" s="244" t="s">
        <v>173</v>
      </c>
      <c r="AU111" s="244" t="s">
        <v>83</v>
      </c>
      <c r="AV111" s="11" t="s">
        <v>83</v>
      </c>
      <c r="AW111" s="11" t="s">
        <v>37</v>
      </c>
      <c r="AX111" s="11" t="s">
        <v>24</v>
      </c>
      <c r="AY111" s="244" t="s">
        <v>163</v>
      </c>
    </row>
    <row r="112" s="11" customFormat="1">
      <c r="B112" s="233"/>
      <c r="C112" s="234"/>
      <c r="D112" s="235" t="s">
        <v>173</v>
      </c>
      <c r="E112" s="234"/>
      <c r="F112" s="237" t="s">
        <v>1155</v>
      </c>
      <c r="G112" s="234"/>
      <c r="H112" s="238">
        <v>170.18000000000001</v>
      </c>
      <c r="I112" s="239"/>
      <c r="J112" s="234"/>
      <c r="K112" s="234"/>
      <c r="L112" s="240"/>
      <c r="M112" s="241"/>
      <c r="N112" s="242"/>
      <c r="O112" s="242"/>
      <c r="P112" s="242"/>
      <c r="Q112" s="242"/>
      <c r="R112" s="242"/>
      <c r="S112" s="242"/>
      <c r="T112" s="243"/>
      <c r="AT112" s="244" t="s">
        <v>173</v>
      </c>
      <c r="AU112" s="244" t="s">
        <v>83</v>
      </c>
      <c r="AV112" s="11" t="s">
        <v>83</v>
      </c>
      <c r="AW112" s="11" t="s">
        <v>6</v>
      </c>
      <c r="AX112" s="11" t="s">
        <v>24</v>
      </c>
      <c r="AY112" s="244" t="s">
        <v>163</v>
      </c>
    </row>
    <row r="113" s="1" customFormat="1" ht="38.25" customHeight="1">
      <c r="B113" s="46"/>
      <c r="C113" s="221" t="s">
        <v>199</v>
      </c>
      <c r="D113" s="221" t="s">
        <v>166</v>
      </c>
      <c r="E113" s="222" t="s">
        <v>302</v>
      </c>
      <c r="F113" s="223" t="s">
        <v>303</v>
      </c>
      <c r="G113" s="224" t="s">
        <v>273</v>
      </c>
      <c r="H113" s="225">
        <v>350.75</v>
      </c>
      <c r="I113" s="226"/>
      <c r="J113" s="227">
        <f>ROUND(I113*H113,2)</f>
        <v>0</v>
      </c>
      <c r="K113" s="223" t="s">
        <v>232</v>
      </c>
      <c r="L113" s="72"/>
      <c r="M113" s="228" t="s">
        <v>22</v>
      </c>
      <c r="N113" s="229" t="s">
        <v>45</v>
      </c>
      <c r="O113" s="47"/>
      <c r="P113" s="230">
        <f>O113*H113</f>
        <v>0</v>
      </c>
      <c r="Q113" s="230">
        <v>0</v>
      </c>
      <c r="R113" s="230">
        <f>Q113*H113</f>
        <v>0</v>
      </c>
      <c r="S113" s="230">
        <v>0</v>
      </c>
      <c r="T113" s="231">
        <f>S113*H113</f>
        <v>0</v>
      </c>
      <c r="AR113" s="24" t="s">
        <v>183</v>
      </c>
      <c r="AT113" s="24" t="s">
        <v>166</v>
      </c>
      <c r="AU113" s="24" t="s">
        <v>83</v>
      </c>
      <c r="AY113" s="24" t="s">
        <v>163</v>
      </c>
      <c r="BE113" s="232">
        <f>IF(N113="základní",J113,0)</f>
        <v>0</v>
      </c>
      <c r="BF113" s="232">
        <f>IF(N113="snížená",J113,0)</f>
        <v>0</v>
      </c>
      <c r="BG113" s="232">
        <f>IF(N113="zákl. přenesená",J113,0)</f>
        <v>0</v>
      </c>
      <c r="BH113" s="232">
        <f>IF(N113="sníž. přenesená",J113,0)</f>
        <v>0</v>
      </c>
      <c r="BI113" s="232">
        <f>IF(N113="nulová",J113,0)</f>
        <v>0</v>
      </c>
      <c r="BJ113" s="24" t="s">
        <v>24</v>
      </c>
      <c r="BK113" s="232">
        <f>ROUND(I113*H113,2)</f>
        <v>0</v>
      </c>
      <c r="BL113" s="24" t="s">
        <v>183</v>
      </c>
      <c r="BM113" s="24" t="s">
        <v>897</v>
      </c>
    </row>
    <row r="114" s="1" customFormat="1">
      <c r="B114" s="46"/>
      <c r="C114" s="74"/>
      <c r="D114" s="235" t="s">
        <v>234</v>
      </c>
      <c r="E114" s="74"/>
      <c r="F114" s="259" t="s">
        <v>298</v>
      </c>
      <c r="G114" s="74"/>
      <c r="H114" s="74"/>
      <c r="I114" s="191"/>
      <c r="J114" s="74"/>
      <c r="K114" s="74"/>
      <c r="L114" s="72"/>
      <c r="M114" s="260"/>
      <c r="N114" s="47"/>
      <c r="O114" s="47"/>
      <c r="P114" s="47"/>
      <c r="Q114" s="47"/>
      <c r="R114" s="47"/>
      <c r="S114" s="47"/>
      <c r="T114" s="95"/>
      <c r="AT114" s="24" t="s">
        <v>234</v>
      </c>
      <c r="AU114" s="24" t="s">
        <v>83</v>
      </c>
    </row>
    <row r="115" s="11" customFormat="1">
      <c r="B115" s="233"/>
      <c r="C115" s="234"/>
      <c r="D115" s="235" t="s">
        <v>173</v>
      </c>
      <c r="E115" s="236" t="s">
        <v>22</v>
      </c>
      <c r="F115" s="237" t="s">
        <v>1156</v>
      </c>
      <c r="G115" s="234"/>
      <c r="H115" s="238">
        <v>350.75</v>
      </c>
      <c r="I115" s="239"/>
      <c r="J115" s="234"/>
      <c r="K115" s="234"/>
      <c r="L115" s="240"/>
      <c r="M115" s="241"/>
      <c r="N115" s="242"/>
      <c r="O115" s="242"/>
      <c r="P115" s="242"/>
      <c r="Q115" s="242"/>
      <c r="R115" s="242"/>
      <c r="S115" s="242"/>
      <c r="T115" s="243"/>
      <c r="AT115" s="244" t="s">
        <v>173</v>
      </c>
      <c r="AU115" s="244" t="s">
        <v>83</v>
      </c>
      <c r="AV115" s="11" t="s">
        <v>83</v>
      </c>
      <c r="AW115" s="11" t="s">
        <v>37</v>
      </c>
      <c r="AX115" s="11" t="s">
        <v>24</v>
      </c>
      <c r="AY115" s="244" t="s">
        <v>163</v>
      </c>
    </row>
    <row r="116" s="1" customFormat="1" ht="51" customHeight="1">
      <c r="B116" s="46"/>
      <c r="C116" s="221" t="s">
        <v>204</v>
      </c>
      <c r="D116" s="221" t="s">
        <v>166</v>
      </c>
      <c r="E116" s="222" t="s">
        <v>307</v>
      </c>
      <c r="F116" s="223" t="s">
        <v>308</v>
      </c>
      <c r="G116" s="224" t="s">
        <v>273</v>
      </c>
      <c r="H116" s="225">
        <v>3507.5</v>
      </c>
      <c r="I116" s="226"/>
      <c r="J116" s="227">
        <f>ROUND(I116*H116,2)</f>
        <v>0</v>
      </c>
      <c r="K116" s="223" t="s">
        <v>232</v>
      </c>
      <c r="L116" s="72"/>
      <c r="M116" s="228" t="s">
        <v>22</v>
      </c>
      <c r="N116" s="229" t="s">
        <v>45</v>
      </c>
      <c r="O116" s="47"/>
      <c r="P116" s="230">
        <f>O116*H116</f>
        <v>0</v>
      </c>
      <c r="Q116" s="230">
        <v>0</v>
      </c>
      <c r="R116" s="230">
        <f>Q116*H116</f>
        <v>0</v>
      </c>
      <c r="S116" s="230">
        <v>0</v>
      </c>
      <c r="T116" s="231">
        <f>S116*H116</f>
        <v>0</v>
      </c>
      <c r="AR116" s="24" t="s">
        <v>183</v>
      </c>
      <c r="AT116" s="24" t="s">
        <v>166</v>
      </c>
      <c r="AU116" s="24" t="s">
        <v>83</v>
      </c>
      <c r="AY116" s="24" t="s">
        <v>163</v>
      </c>
      <c r="BE116" s="232">
        <f>IF(N116="základní",J116,0)</f>
        <v>0</v>
      </c>
      <c r="BF116" s="232">
        <f>IF(N116="snížená",J116,0)</f>
        <v>0</v>
      </c>
      <c r="BG116" s="232">
        <f>IF(N116="zákl. přenesená",J116,0)</f>
        <v>0</v>
      </c>
      <c r="BH116" s="232">
        <f>IF(N116="sníž. přenesená",J116,0)</f>
        <v>0</v>
      </c>
      <c r="BI116" s="232">
        <f>IF(N116="nulová",J116,0)</f>
        <v>0</v>
      </c>
      <c r="BJ116" s="24" t="s">
        <v>24</v>
      </c>
      <c r="BK116" s="232">
        <f>ROUND(I116*H116,2)</f>
        <v>0</v>
      </c>
      <c r="BL116" s="24" t="s">
        <v>183</v>
      </c>
      <c r="BM116" s="24" t="s">
        <v>899</v>
      </c>
    </row>
    <row r="117" s="1" customFormat="1">
      <c r="B117" s="46"/>
      <c r="C117" s="74"/>
      <c r="D117" s="235" t="s">
        <v>234</v>
      </c>
      <c r="E117" s="74"/>
      <c r="F117" s="259" t="s">
        <v>298</v>
      </c>
      <c r="G117" s="74"/>
      <c r="H117" s="74"/>
      <c r="I117" s="191"/>
      <c r="J117" s="74"/>
      <c r="K117" s="74"/>
      <c r="L117" s="72"/>
      <c r="M117" s="260"/>
      <c r="N117" s="47"/>
      <c r="O117" s="47"/>
      <c r="P117" s="47"/>
      <c r="Q117" s="47"/>
      <c r="R117" s="47"/>
      <c r="S117" s="47"/>
      <c r="T117" s="95"/>
      <c r="AT117" s="24" t="s">
        <v>234</v>
      </c>
      <c r="AU117" s="24" t="s">
        <v>83</v>
      </c>
    </row>
    <row r="118" s="11" customFormat="1">
      <c r="B118" s="233"/>
      <c r="C118" s="234"/>
      <c r="D118" s="235" t="s">
        <v>173</v>
      </c>
      <c r="E118" s="236" t="s">
        <v>22</v>
      </c>
      <c r="F118" s="237" t="s">
        <v>1156</v>
      </c>
      <c r="G118" s="234"/>
      <c r="H118" s="238">
        <v>350.75</v>
      </c>
      <c r="I118" s="239"/>
      <c r="J118" s="234"/>
      <c r="K118" s="234"/>
      <c r="L118" s="240"/>
      <c r="M118" s="241"/>
      <c r="N118" s="242"/>
      <c r="O118" s="242"/>
      <c r="P118" s="242"/>
      <c r="Q118" s="242"/>
      <c r="R118" s="242"/>
      <c r="S118" s="242"/>
      <c r="T118" s="243"/>
      <c r="AT118" s="244" t="s">
        <v>173</v>
      </c>
      <c r="AU118" s="244" t="s">
        <v>83</v>
      </c>
      <c r="AV118" s="11" t="s">
        <v>83</v>
      </c>
      <c r="AW118" s="11" t="s">
        <v>37</v>
      </c>
      <c r="AX118" s="11" t="s">
        <v>24</v>
      </c>
      <c r="AY118" s="244" t="s">
        <v>163</v>
      </c>
    </row>
    <row r="119" s="11" customFormat="1">
      <c r="B119" s="233"/>
      <c r="C119" s="234"/>
      <c r="D119" s="235" t="s">
        <v>173</v>
      </c>
      <c r="E119" s="234"/>
      <c r="F119" s="237" t="s">
        <v>1157</v>
      </c>
      <c r="G119" s="234"/>
      <c r="H119" s="238">
        <v>3507.5</v>
      </c>
      <c r="I119" s="239"/>
      <c r="J119" s="234"/>
      <c r="K119" s="234"/>
      <c r="L119" s="240"/>
      <c r="M119" s="241"/>
      <c r="N119" s="242"/>
      <c r="O119" s="242"/>
      <c r="P119" s="242"/>
      <c r="Q119" s="242"/>
      <c r="R119" s="242"/>
      <c r="S119" s="242"/>
      <c r="T119" s="243"/>
      <c r="AT119" s="244" t="s">
        <v>173</v>
      </c>
      <c r="AU119" s="244" t="s">
        <v>83</v>
      </c>
      <c r="AV119" s="11" t="s">
        <v>83</v>
      </c>
      <c r="AW119" s="11" t="s">
        <v>6</v>
      </c>
      <c r="AX119" s="11" t="s">
        <v>24</v>
      </c>
      <c r="AY119" s="244" t="s">
        <v>163</v>
      </c>
    </row>
    <row r="120" s="1" customFormat="1" ht="16.5" customHeight="1">
      <c r="B120" s="46"/>
      <c r="C120" s="221" t="s">
        <v>213</v>
      </c>
      <c r="D120" s="221" t="s">
        <v>166</v>
      </c>
      <c r="E120" s="222" t="s">
        <v>318</v>
      </c>
      <c r="F120" s="223" t="s">
        <v>319</v>
      </c>
      <c r="G120" s="224" t="s">
        <v>273</v>
      </c>
      <c r="H120" s="225">
        <v>350.75</v>
      </c>
      <c r="I120" s="226"/>
      <c r="J120" s="227">
        <f>ROUND(I120*H120,2)</f>
        <v>0</v>
      </c>
      <c r="K120" s="223" t="s">
        <v>232</v>
      </c>
      <c r="L120" s="72"/>
      <c r="M120" s="228" t="s">
        <v>22</v>
      </c>
      <c r="N120" s="229" t="s">
        <v>45</v>
      </c>
      <c r="O120" s="47"/>
      <c r="P120" s="230">
        <f>O120*H120</f>
        <v>0</v>
      </c>
      <c r="Q120" s="230">
        <v>0</v>
      </c>
      <c r="R120" s="230">
        <f>Q120*H120</f>
        <v>0</v>
      </c>
      <c r="S120" s="230">
        <v>0</v>
      </c>
      <c r="T120" s="231">
        <f>S120*H120</f>
        <v>0</v>
      </c>
      <c r="AR120" s="24" t="s">
        <v>183</v>
      </c>
      <c r="AT120" s="24" t="s">
        <v>166</v>
      </c>
      <c r="AU120" s="24" t="s">
        <v>83</v>
      </c>
      <c r="AY120" s="24" t="s">
        <v>163</v>
      </c>
      <c r="BE120" s="232">
        <f>IF(N120="základní",J120,0)</f>
        <v>0</v>
      </c>
      <c r="BF120" s="232">
        <f>IF(N120="snížená",J120,0)</f>
        <v>0</v>
      </c>
      <c r="BG120" s="232">
        <f>IF(N120="zákl. přenesená",J120,0)</f>
        <v>0</v>
      </c>
      <c r="BH120" s="232">
        <f>IF(N120="sníž. přenesená",J120,0)</f>
        <v>0</v>
      </c>
      <c r="BI120" s="232">
        <f>IF(N120="nulová",J120,0)</f>
        <v>0</v>
      </c>
      <c r="BJ120" s="24" t="s">
        <v>24</v>
      </c>
      <c r="BK120" s="232">
        <f>ROUND(I120*H120,2)</f>
        <v>0</v>
      </c>
      <c r="BL120" s="24" t="s">
        <v>183</v>
      </c>
      <c r="BM120" s="24" t="s">
        <v>904</v>
      </c>
    </row>
    <row r="121" s="1" customFormat="1">
      <c r="B121" s="46"/>
      <c r="C121" s="74"/>
      <c r="D121" s="235" t="s">
        <v>234</v>
      </c>
      <c r="E121" s="74"/>
      <c r="F121" s="259" t="s">
        <v>321</v>
      </c>
      <c r="G121" s="74"/>
      <c r="H121" s="74"/>
      <c r="I121" s="191"/>
      <c r="J121" s="74"/>
      <c r="K121" s="74"/>
      <c r="L121" s="72"/>
      <c r="M121" s="260"/>
      <c r="N121" s="47"/>
      <c r="O121" s="47"/>
      <c r="P121" s="47"/>
      <c r="Q121" s="47"/>
      <c r="R121" s="47"/>
      <c r="S121" s="47"/>
      <c r="T121" s="95"/>
      <c r="AT121" s="24" t="s">
        <v>234</v>
      </c>
      <c r="AU121" s="24" t="s">
        <v>83</v>
      </c>
    </row>
    <row r="122" s="11" customFormat="1">
      <c r="B122" s="233"/>
      <c r="C122" s="234"/>
      <c r="D122" s="235" t="s">
        <v>173</v>
      </c>
      <c r="E122" s="236" t="s">
        <v>22</v>
      </c>
      <c r="F122" s="237" t="s">
        <v>1156</v>
      </c>
      <c r="G122" s="234"/>
      <c r="H122" s="238">
        <v>350.75</v>
      </c>
      <c r="I122" s="239"/>
      <c r="J122" s="234"/>
      <c r="K122" s="234"/>
      <c r="L122" s="240"/>
      <c r="M122" s="241"/>
      <c r="N122" s="242"/>
      <c r="O122" s="242"/>
      <c r="P122" s="242"/>
      <c r="Q122" s="242"/>
      <c r="R122" s="242"/>
      <c r="S122" s="242"/>
      <c r="T122" s="243"/>
      <c r="AT122" s="244" t="s">
        <v>173</v>
      </c>
      <c r="AU122" s="244" t="s">
        <v>83</v>
      </c>
      <c r="AV122" s="11" t="s">
        <v>83</v>
      </c>
      <c r="AW122" s="11" t="s">
        <v>37</v>
      </c>
      <c r="AX122" s="11" t="s">
        <v>24</v>
      </c>
      <c r="AY122" s="244" t="s">
        <v>163</v>
      </c>
    </row>
    <row r="123" s="1" customFormat="1" ht="16.5" customHeight="1">
      <c r="B123" s="46"/>
      <c r="C123" s="221" t="s">
        <v>29</v>
      </c>
      <c r="D123" s="221" t="s">
        <v>166</v>
      </c>
      <c r="E123" s="222" t="s">
        <v>325</v>
      </c>
      <c r="F123" s="223" t="s">
        <v>326</v>
      </c>
      <c r="G123" s="224" t="s">
        <v>327</v>
      </c>
      <c r="H123" s="225">
        <v>631.35000000000002</v>
      </c>
      <c r="I123" s="226"/>
      <c r="J123" s="227">
        <f>ROUND(I123*H123,2)</f>
        <v>0</v>
      </c>
      <c r="K123" s="223" t="s">
        <v>232</v>
      </c>
      <c r="L123" s="72"/>
      <c r="M123" s="228" t="s">
        <v>22</v>
      </c>
      <c r="N123" s="229" t="s">
        <v>45</v>
      </c>
      <c r="O123" s="47"/>
      <c r="P123" s="230">
        <f>O123*H123</f>
        <v>0</v>
      </c>
      <c r="Q123" s="230">
        <v>0</v>
      </c>
      <c r="R123" s="230">
        <f>Q123*H123</f>
        <v>0</v>
      </c>
      <c r="S123" s="230">
        <v>0</v>
      </c>
      <c r="T123" s="231">
        <f>S123*H123</f>
        <v>0</v>
      </c>
      <c r="AR123" s="24" t="s">
        <v>183</v>
      </c>
      <c r="AT123" s="24" t="s">
        <v>166</v>
      </c>
      <c r="AU123" s="24" t="s">
        <v>83</v>
      </c>
      <c r="AY123" s="24" t="s">
        <v>163</v>
      </c>
      <c r="BE123" s="232">
        <f>IF(N123="základní",J123,0)</f>
        <v>0</v>
      </c>
      <c r="BF123" s="232">
        <f>IF(N123="snížená",J123,0)</f>
        <v>0</v>
      </c>
      <c r="BG123" s="232">
        <f>IF(N123="zákl. přenesená",J123,0)</f>
        <v>0</v>
      </c>
      <c r="BH123" s="232">
        <f>IF(N123="sníž. přenesená",J123,0)</f>
        <v>0</v>
      </c>
      <c r="BI123" s="232">
        <f>IF(N123="nulová",J123,0)</f>
        <v>0</v>
      </c>
      <c r="BJ123" s="24" t="s">
        <v>24</v>
      </c>
      <c r="BK123" s="232">
        <f>ROUND(I123*H123,2)</f>
        <v>0</v>
      </c>
      <c r="BL123" s="24" t="s">
        <v>183</v>
      </c>
      <c r="BM123" s="24" t="s">
        <v>905</v>
      </c>
    </row>
    <row r="124" s="1" customFormat="1">
      <c r="B124" s="46"/>
      <c r="C124" s="74"/>
      <c r="D124" s="235" t="s">
        <v>234</v>
      </c>
      <c r="E124" s="74"/>
      <c r="F124" s="259" t="s">
        <v>321</v>
      </c>
      <c r="G124" s="74"/>
      <c r="H124" s="74"/>
      <c r="I124" s="191"/>
      <c r="J124" s="74"/>
      <c r="K124" s="74"/>
      <c r="L124" s="72"/>
      <c r="M124" s="260"/>
      <c r="N124" s="47"/>
      <c r="O124" s="47"/>
      <c r="P124" s="47"/>
      <c r="Q124" s="47"/>
      <c r="R124" s="47"/>
      <c r="S124" s="47"/>
      <c r="T124" s="95"/>
      <c r="AT124" s="24" t="s">
        <v>234</v>
      </c>
      <c r="AU124" s="24" t="s">
        <v>83</v>
      </c>
    </row>
    <row r="125" s="11" customFormat="1">
      <c r="B125" s="233"/>
      <c r="C125" s="234"/>
      <c r="D125" s="235" t="s">
        <v>173</v>
      </c>
      <c r="E125" s="236" t="s">
        <v>22</v>
      </c>
      <c r="F125" s="237" t="s">
        <v>1156</v>
      </c>
      <c r="G125" s="234"/>
      <c r="H125" s="238">
        <v>350.75</v>
      </c>
      <c r="I125" s="239"/>
      <c r="J125" s="234"/>
      <c r="K125" s="234"/>
      <c r="L125" s="240"/>
      <c r="M125" s="241"/>
      <c r="N125" s="242"/>
      <c r="O125" s="242"/>
      <c r="P125" s="242"/>
      <c r="Q125" s="242"/>
      <c r="R125" s="242"/>
      <c r="S125" s="242"/>
      <c r="T125" s="243"/>
      <c r="AT125" s="244" t="s">
        <v>173</v>
      </c>
      <c r="AU125" s="244" t="s">
        <v>83</v>
      </c>
      <c r="AV125" s="11" t="s">
        <v>83</v>
      </c>
      <c r="AW125" s="11" t="s">
        <v>37</v>
      </c>
      <c r="AX125" s="11" t="s">
        <v>24</v>
      </c>
      <c r="AY125" s="244" t="s">
        <v>163</v>
      </c>
    </row>
    <row r="126" s="11" customFormat="1">
      <c r="B126" s="233"/>
      <c r="C126" s="234"/>
      <c r="D126" s="235" t="s">
        <v>173</v>
      </c>
      <c r="E126" s="234"/>
      <c r="F126" s="237" t="s">
        <v>1158</v>
      </c>
      <c r="G126" s="234"/>
      <c r="H126" s="238">
        <v>631.35000000000002</v>
      </c>
      <c r="I126" s="239"/>
      <c r="J126" s="234"/>
      <c r="K126" s="234"/>
      <c r="L126" s="240"/>
      <c r="M126" s="241"/>
      <c r="N126" s="242"/>
      <c r="O126" s="242"/>
      <c r="P126" s="242"/>
      <c r="Q126" s="242"/>
      <c r="R126" s="242"/>
      <c r="S126" s="242"/>
      <c r="T126" s="243"/>
      <c r="AT126" s="244" t="s">
        <v>173</v>
      </c>
      <c r="AU126" s="244" t="s">
        <v>83</v>
      </c>
      <c r="AV126" s="11" t="s">
        <v>83</v>
      </c>
      <c r="AW126" s="11" t="s">
        <v>6</v>
      </c>
      <c r="AX126" s="11" t="s">
        <v>24</v>
      </c>
      <c r="AY126" s="244" t="s">
        <v>163</v>
      </c>
    </row>
    <row r="127" s="1" customFormat="1" ht="25.5" customHeight="1">
      <c r="B127" s="46"/>
      <c r="C127" s="221" t="s">
        <v>282</v>
      </c>
      <c r="D127" s="221" t="s">
        <v>166</v>
      </c>
      <c r="E127" s="222" t="s">
        <v>331</v>
      </c>
      <c r="F127" s="223" t="s">
        <v>332</v>
      </c>
      <c r="G127" s="224" t="s">
        <v>231</v>
      </c>
      <c r="H127" s="225">
        <v>1403</v>
      </c>
      <c r="I127" s="226"/>
      <c r="J127" s="227">
        <f>ROUND(I127*H127,2)</f>
        <v>0</v>
      </c>
      <c r="K127" s="223" t="s">
        <v>232</v>
      </c>
      <c r="L127" s="72"/>
      <c r="M127" s="228" t="s">
        <v>22</v>
      </c>
      <c r="N127" s="229" t="s">
        <v>45</v>
      </c>
      <c r="O127" s="47"/>
      <c r="P127" s="230">
        <f>O127*H127</f>
        <v>0</v>
      </c>
      <c r="Q127" s="230">
        <v>0</v>
      </c>
      <c r="R127" s="230">
        <f>Q127*H127</f>
        <v>0</v>
      </c>
      <c r="S127" s="230">
        <v>0</v>
      </c>
      <c r="T127" s="231">
        <f>S127*H127</f>
        <v>0</v>
      </c>
      <c r="AR127" s="24" t="s">
        <v>183</v>
      </c>
      <c r="AT127" s="24" t="s">
        <v>166</v>
      </c>
      <c r="AU127" s="24" t="s">
        <v>83</v>
      </c>
      <c r="AY127" s="24" t="s">
        <v>163</v>
      </c>
      <c r="BE127" s="232">
        <f>IF(N127="základní",J127,0)</f>
        <v>0</v>
      </c>
      <c r="BF127" s="232">
        <f>IF(N127="snížená",J127,0)</f>
        <v>0</v>
      </c>
      <c r="BG127" s="232">
        <f>IF(N127="zákl. přenesená",J127,0)</f>
        <v>0</v>
      </c>
      <c r="BH127" s="232">
        <f>IF(N127="sníž. přenesená",J127,0)</f>
        <v>0</v>
      </c>
      <c r="BI127" s="232">
        <f>IF(N127="nulová",J127,0)</f>
        <v>0</v>
      </c>
      <c r="BJ127" s="24" t="s">
        <v>24</v>
      </c>
      <c r="BK127" s="232">
        <f>ROUND(I127*H127,2)</f>
        <v>0</v>
      </c>
      <c r="BL127" s="24" t="s">
        <v>183</v>
      </c>
      <c r="BM127" s="24" t="s">
        <v>907</v>
      </c>
    </row>
    <row r="128" s="1" customFormat="1">
      <c r="B128" s="46"/>
      <c r="C128" s="74"/>
      <c r="D128" s="235" t="s">
        <v>234</v>
      </c>
      <c r="E128" s="74"/>
      <c r="F128" s="259" t="s">
        <v>334</v>
      </c>
      <c r="G128" s="74"/>
      <c r="H128" s="74"/>
      <c r="I128" s="191"/>
      <c r="J128" s="74"/>
      <c r="K128" s="74"/>
      <c r="L128" s="72"/>
      <c r="M128" s="260"/>
      <c r="N128" s="47"/>
      <c r="O128" s="47"/>
      <c r="P128" s="47"/>
      <c r="Q128" s="47"/>
      <c r="R128" s="47"/>
      <c r="S128" s="47"/>
      <c r="T128" s="95"/>
      <c r="AT128" s="24" t="s">
        <v>234</v>
      </c>
      <c r="AU128" s="24" t="s">
        <v>83</v>
      </c>
    </row>
    <row r="129" s="11" customFormat="1">
      <c r="B129" s="233"/>
      <c r="C129" s="234"/>
      <c r="D129" s="235" t="s">
        <v>173</v>
      </c>
      <c r="E129" s="236" t="s">
        <v>22</v>
      </c>
      <c r="F129" s="237" t="s">
        <v>1159</v>
      </c>
      <c r="G129" s="234"/>
      <c r="H129" s="238">
        <v>1403</v>
      </c>
      <c r="I129" s="239"/>
      <c r="J129" s="234"/>
      <c r="K129" s="234"/>
      <c r="L129" s="240"/>
      <c r="M129" s="241"/>
      <c r="N129" s="242"/>
      <c r="O129" s="242"/>
      <c r="P129" s="242"/>
      <c r="Q129" s="242"/>
      <c r="R129" s="242"/>
      <c r="S129" s="242"/>
      <c r="T129" s="243"/>
      <c r="AT129" s="244" t="s">
        <v>173</v>
      </c>
      <c r="AU129" s="244" t="s">
        <v>83</v>
      </c>
      <c r="AV129" s="11" t="s">
        <v>83</v>
      </c>
      <c r="AW129" s="11" t="s">
        <v>37</v>
      </c>
      <c r="AX129" s="11" t="s">
        <v>24</v>
      </c>
      <c r="AY129" s="244" t="s">
        <v>163</v>
      </c>
    </row>
    <row r="130" s="10" customFormat="1" ht="29.88" customHeight="1">
      <c r="B130" s="205"/>
      <c r="C130" s="206"/>
      <c r="D130" s="207" t="s">
        <v>73</v>
      </c>
      <c r="E130" s="219" t="s">
        <v>162</v>
      </c>
      <c r="F130" s="219" t="s">
        <v>336</v>
      </c>
      <c r="G130" s="206"/>
      <c r="H130" s="206"/>
      <c r="I130" s="209"/>
      <c r="J130" s="220">
        <f>BK130</f>
        <v>0</v>
      </c>
      <c r="K130" s="206"/>
      <c r="L130" s="211"/>
      <c r="M130" s="212"/>
      <c r="N130" s="213"/>
      <c r="O130" s="213"/>
      <c r="P130" s="214">
        <f>SUM(P131:P176)</f>
        <v>0</v>
      </c>
      <c r="Q130" s="213"/>
      <c r="R130" s="214">
        <f>SUM(R131:R176)</f>
        <v>309.75515999999999</v>
      </c>
      <c r="S130" s="213"/>
      <c r="T130" s="215">
        <f>SUM(T131:T176)</f>
        <v>0</v>
      </c>
      <c r="AR130" s="216" t="s">
        <v>24</v>
      </c>
      <c r="AT130" s="217" t="s">
        <v>73</v>
      </c>
      <c r="AU130" s="217" t="s">
        <v>24</v>
      </c>
      <c r="AY130" s="216" t="s">
        <v>163</v>
      </c>
      <c r="BK130" s="218">
        <f>SUM(BK131:BK176)</f>
        <v>0</v>
      </c>
    </row>
    <row r="131" s="1" customFormat="1" ht="25.5" customHeight="1">
      <c r="B131" s="46"/>
      <c r="C131" s="221" t="s">
        <v>291</v>
      </c>
      <c r="D131" s="221" t="s">
        <v>166</v>
      </c>
      <c r="E131" s="222" t="s">
        <v>812</v>
      </c>
      <c r="F131" s="223" t="s">
        <v>813</v>
      </c>
      <c r="G131" s="224" t="s">
        <v>231</v>
      </c>
      <c r="H131" s="225">
        <v>1203.4000000000001</v>
      </c>
      <c r="I131" s="226"/>
      <c r="J131" s="227">
        <f>ROUND(I131*H131,2)</f>
        <v>0</v>
      </c>
      <c r="K131" s="223" t="s">
        <v>232</v>
      </c>
      <c r="L131" s="72"/>
      <c r="M131" s="228" t="s">
        <v>22</v>
      </c>
      <c r="N131" s="229" t="s">
        <v>45</v>
      </c>
      <c r="O131" s="47"/>
      <c r="P131" s="230">
        <f>O131*H131</f>
        <v>0</v>
      </c>
      <c r="Q131" s="230">
        <v>0</v>
      </c>
      <c r="R131" s="230">
        <f>Q131*H131</f>
        <v>0</v>
      </c>
      <c r="S131" s="230">
        <v>0</v>
      </c>
      <c r="T131" s="231">
        <f>S131*H131</f>
        <v>0</v>
      </c>
      <c r="AR131" s="24" t="s">
        <v>183</v>
      </c>
      <c r="AT131" s="24" t="s">
        <v>166</v>
      </c>
      <c r="AU131" s="24" t="s">
        <v>83</v>
      </c>
      <c r="AY131" s="24" t="s">
        <v>163</v>
      </c>
      <c r="BE131" s="232">
        <f>IF(N131="základní",J131,0)</f>
        <v>0</v>
      </c>
      <c r="BF131" s="232">
        <f>IF(N131="snížená",J131,0)</f>
        <v>0</v>
      </c>
      <c r="BG131" s="232">
        <f>IF(N131="zákl. přenesená",J131,0)</f>
        <v>0</v>
      </c>
      <c r="BH131" s="232">
        <f>IF(N131="sníž. přenesená",J131,0)</f>
        <v>0</v>
      </c>
      <c r="BI131" s="232">
        <f>IF(N131="nulová",J131,0)</f>
        <v>0</v>
      </c>
      <c r="BJ131" s="24" t="s">
        <v>24</v>
      </c>
      <c r="BK131" s="232">
        <f>ROUND(I131*H131,2)</f>
        <v>0</v>
      </c>
      <c r="BL131" s="24" t="s">
        <v>183</v>
      </c>
      <c r="BM131" s="24" t="s">
        <v>1160</v>
      </c>
    </row>
    <row r="132" s="12" customFormat="1">
      <c r="B132" s="245"/>
      <c r="C132" s="246"/>
      <c r="D132" s="235" t="s">
        <v>173</v>
      </c>
      <c r="E132" s="247" t="s">
        <v>22</v>
      </c>
      <c r="F132" s="248" t="s">
        <v>815</v>
      </c>
      <c r="G132" s="246"/>
      <c r="H132" s="247" t="s">
        <v>22</v>
      </c>
      <c r="I132" s="249"/>
      <c r="J132" s="246"/>
      <c r="K132" s="246"/>
      <c r="L132" s="250"/>
      <c r="M132" s="251"/>
      <c r="N132" s="252"/>
      <c r="O132" s="252"/>
      <c r="P132" s="252"/>
      <c r="Q132" s="252"/>
      <c r="R132" s="252"/>
      <c r="S132" s="252"/>
      <c r="T132" s="253"/>
      <c r="AT132" s="254" t="s">
        <v>173</v>
      </c>
      <c r="AU132" s="254" t="s">
        <v>83</v>
      </c>
      <c r="AV132" s="12" t="s">
        <v>24</v>
      </c>
      <c r="AW132" s="12" t="s">
        <v>37</v>
      </c>
      <c r="AX132" s="12" t="s">
        <v>74</v>
      </c>
      <c r="AY132" s="254" t="s">
        <v>163</v>
      </c>
    </row>
    <row r="133" s="11" customFormat="1">
      <c r="B133" s="233"/>
      <c r="C133" s="234"/>
      <c r="D133" s="235" t="s">
        <v>173</v>
      </c>
      <c r="E133" s="236" t="s">
        <v>22</v>
      </c>
      <c r="F133" s="237" t="s">
        <v>1161</v>
      </c>
      <c r="G133" s="234"/>
      <c r="H133" s="238">
        <v>1094</v>
      </c>
      <c r="I133" s="239"/>
      <c r="J133" s="234"/>
      <c r="K133" s="234"/>
      <c r="L133" s="240"/>
      <c r="M133" s="241"/>
      <c r="N133" s="242"/>
      <c r="O133" s="242"/>
      <c r="P133" s="242"/>
      <c r="Q133" s="242"/>
      <c r="R133" s="242"/>
      <c r="S133" s="242"/>
      <c r="T133" s="243"/>
      <c r="AT133" s="244" t="s">
        <v>173</v>
      </c>
      <c r="AU133" s="244" t="s">
        <v>83</v>
      </c>
      <c r="AV133" s="11" t="s">
        <v>83</v>
      </c>
      <c r="AW133" s="11" t="s">
        <v>37</v>
      </c>
      <c r="AX133" s="11" t="s">
        <v>24</v>
      </c>
      <c r="AY133" s="244" t="s">
        <v>163</v>
      </c>
    </row>
    <row r="134" s="11" customFormat="1">
      <c r="B134" s="233"/>
      <c r="C134" s="234"/>
      <c r="D134" s="235" t="s">
        <v>173</v>
      </c>
      <c r="E134" s="234"/>
      <c r="F134" s="237" t="s">
        <v>1162</v>
      </c>
      <c r="G134" s="234"/>
      <c r="H134" s="238">
        <v>1203.4000000000001</v>
      </c>
      <c r="I134" s="239"/>
      <c r="J134" s="234"/>
      <c r="K134" s="234"/>
      <c r="L134" s="240"/>
      <c r="M134" s="241"/>
      <c r="N134" s="242"/>
      <c r="O134" s="242"/>
      <c r="P134" s="242"/>
      <c r="Q134" s="242"/>
      <c r="R134" s="242"/>
      <c r="S134" s="242"/>
      <c r="T134" s="243"/>
      <c r="AT134" s="244" t="s">
        <v>173</v>
      </c>
      <c r="AU134" s="244" t="s">
        <v>83</v>
      </c>
      <c r="AV134" s="11" t="s">
        <v>83</v>
      </c>
      <c r="AW134" s="11" t="s">
        <v>6</v>
      </c>
      <c r="AX134" s="11" t="s">
        <v>24</v>
      </c>
      <c r="AY134" s="244" t="s">
        <v>163</v>
      </c>
    </row>
    <row r="135" s="1" customFormat="1" ht="25.5" customHeight="1">
      <c r="B135" s="46"/>
      <c r="C135" s="221" t="s">
        <v>294</v>
      </c>
      <c r="D135" s="221" t="s">
        <v>166</v>
      </c>
      <c r="E135" s="222" t="s">
        <v>357</v>
      </c>
      <c r="F135" s="223" t="s">
        <v>358</v>
      </c>
      <c r="G135" s="224" t="s">
        <v>231</v>
      </c>
      <c r="H135" s="225">
        <v>2083.4000000000001</v>
      </c>
      <c r="I135" s="226"/>
      <c r="J135" s="227">
        <f>ROUND(I135*H135,2)</f>
        <v>0</v>
      </c>
      <c r="K135" s="223" t="s">
        <v>232</v>
      </c>
      <c r="L135" s="72"/>
      <c r="M135" s="228" t="s">
        <v>22</v>
      </c>
      <c r="N135" s="229" t="s">
        <v>45</v>
      </c>
      <c r="O135" s="47"/>
      <c r="P135" s="230">
        <f>O135*H135</f>
        <v>0</v>
      </c>
      <c r="Q135" s="230">
        <v>0</v>
      </c>
      <c r="R135" s="230">
        <f>Q135*H135</f>
        <v>0</v>
      </c>
      <c r="S135" s="230">
        <v>0</v>
      </c>
      <c r="T135" s="231">
        <f>S135*H135</f>
        <v>0</v>
      </c>
      <c r="AR135" s="24" t="s">
        <v>183</v>
      </c>
      <c r="AT135" s="24" t="s">
        <v>166</v>
      </c>
      <c r="AU135" s="24" t="s">
        <v>83</v>
      </c>
      <c r="AY135" s="24" t="s">
        <v>163</v>
      </c>
      <c r="BE135" s="232">
        <f>IF(N135="základní",J135,0)</f>
        <v>0</v>
      </c>
      <c r="BF135" s="232">
        <f>IF(N135="snížená",J135,0)</f>
        <v>0</v>
      </c>
      <c r="BG135" s="232">
        <f>IF(N135="zákl. přenesená",J135,0)</f>
        <v>0</v>
      </c>
      <c r="BH135" s="232">
        <f>IF(N135="sníž. přenesená",J135,0)</f>
        <v>0</v>
      </c>
      <c r="BI135" s="232">
        <f>IF(N135="nulová",J135,0)</f>
        <v>0</v>
      </c>
      <c r="BJ135" s="24" t="s">
        <v>24</v>
      </c>
      <c r="BK135" s="232">
        <f>ROUND(I135*H135,2)</f>
        <v>0</v>
      </c>
      <c r="BL135" s="24" t="s">
        <v>183</v>
      </c>
      <c r="BM135" s="24" t="s">
        <v>957</v>
      </c>
    </row>
    <row r="136" s="12" customFormat="1">
      <c r="B136" s="245"/>
      <c r="C136" s="246"/>
      <c r="D136" s="235" t="s">
        <v>173</v>
      </c>
      <c r="E136" s="247" t="s">
        <v>22</v>
      </c>
      <c r="F136" s="248" t="s">
        <v>958</v>
      </c>
      <c r="G136" s="246"/>
      <c r="H136" s="247" t="s">
        <v>22</v>
      </c>
      <c r="I136" s="249"/>
      <c r="J136" s="246"/>
      <c r="K136" s="246"/>
      <c r="L136" s="250"/>
      <c r="M136" s="251"/>
      <c r="N136" s="252"/>
      <c r="O136" s="252"/>
      <c r="P136" s="252"/>
      <c r="Q136" s="252"/>
      <c r="R136" s="252"/>
      <c r="S136" s="252"/>
      <c r="T136" s="253"/>
      <c r="AT136" s="254" t="s">
        <v>173</v>
      </c>
      <c r="AU136" s="254" t="s">
        <v>83</v>
      </c>
      <c r="AV136" s="12" t="s">
        <v>24</v>
      </c>
      <c r="AW136" s="12" t="s">
        <v>37</v>
      </c>
      <c r="AX136" s="12" t="s">
        <v>74</v>
      </c>
      <c r="AY136" s="254" t="s">
        <v>163</v>
      </c>
    </row>
    <row r="137" s="11" customFormat="1">
      <c r="B137" s="233"/>
      <c r="C137" s="234"/>
      <c r="D137" s="235" t="s">
        <v>173</v>
      </c>
      <c r="E137" s="236" t="s">
        <v>22</v>
      </c>
      <c r="F137" s="237" t="s">
        <v>1163</v>
      </c>
      <c r="G137" s="234"/>
      <c r="H137" s="238">
        <v>1894</v>
      </c>
      <c r="I137" s="239"/>
      <c r="J137" s="234"/>
      <c r="K137" s="234"/>
      <c r="L137" s="240"/>
      <c r="M137" s="241"/>
      <c r="N137" s="242"/>
      <c r="O137" s="242"/>
      <c r="P137" s="242"/>
      <c r="Q137" s="242"/>
      <c r="R137" s="242"/>
      <c r="S137" s="242"/>
      <c r="T137" s="243"/>
      <c r="AT137" s="244" t="s">
        <v>173</v>
      </c>
      <c r="AU137" s="244" t="s">
        <v>83</v>
      </c>
      <c r="AV137" s="11" t="s">
        <v>83</v>
      </c>
      <c r="AW137" s="11" t="s">
        <v>37</v>
      </c>
      <c r="AX137" s="11" t="s">
        <v>24</v>
      </c>
      <c r="AY137" s="244" t="s">
        <v>163</v>
      </c>
    </row>
    <row r="138" s="11" customFormat="1">
      <c r="B138" s="233"/>
      <c r="C138" s="234"/>
      <c r="D138" s="235" t="s">
        <v>173</v>
      </c>
      <c r="E138" s="234"/>
      <c r="F138" s="237" t="s">
        <v>1164</v>
      </c>
      <c r="G138" s="234"/>
      <c r="H138" s="238">
        <v>2083.4000000000001</v>
      </c>
      <c r="I138" s="239"/>
      <c r="J138" s="234"/>
      <c r="K138" s="234"/>
      <c r="L138" s="240"/>
      <c r="M138" s="241"/>
      <c r="N138" s="242"/>
      <c r="O138" s="242"/>
      <c r="P138" s="242"/>
      <c r="Q138" s="242"/>
      <c r="R138" s="242"/>
      <c r="S138" s="242"/>
      <c r="T138" s="243"/>
      <c r="AT138" s="244" t="s">
        <v>173</v>
      </c>
      <c r="AU138" s="244" t="s">
        <v>83</v>
      </c>
      <c r="AV138" s="11" t="s">
        <v>83</v>
      </c>
      <c r="AW138" s="11" t="s">
        <v>6</v>
      </c>
      <c r="AX138" s="11" t="s">
        <v>24</v>
      </c>
      <c r="AY138" s="244" t="s">
        <v>163</v>
      </c>
    </row>
    <row r="139" s="1" customFormat="1" ht="25.5" customHeight="1">
      <c r="B139" s="46"/>
      <c r="C139" s="221" t="s">
        <v>306</v>
      </c>
      <c r="D139" s="221" t="s">
        <v>166</v>
      </c>
      <c r="E139" s="222" t="s">
        <v>1165</v>
      </c>
      <c r="F139" s="223" t="s">
        <v>1166</v>
      </c>
      <c r="G139" s="224" t="s">
        <v>231</v>
      </c>
      <c r="H139" s="225">
        <v>1644.5</v>
      </c>
      <c r="I139" s="226"/>
      <c r="J139" s="227">
        <f>ROUND(I139*H139,2)</f>
        <v>0</v>
      </c>
      <c r="K139" s="223" t="s">
        <v>232</v>
      </c>
      <c r="L139" s="72"/>
      <c r="M139" s="228" t="s">
        <v>22</v>
      </c>
      <c r="N139" s="229" t="s">
        <v>45</v>
      </c>
      <c r="O139" s="47"/>
      <c r="P139" s="230">
        <f>O139*H139</f>
        <v>0</v>
      </c>
      <c r="Q139" s="230">
        <v>0</v>
      </c>
      <c r="R139" s="230">
        <f>Q139*H139</f>
        <v>0</v>
      </c>
      <c r="S139" s="230">
        <v>0</v>
      </c>
      <c r="T139" s="231">
        <f>S139*H139</f>
        <v>0</v>
      </c>
      <c r="AR139" s="24" t="s">
        <v>183</v>
      </c>
      <c r="AT139" s="24" t="s">
        <v>166</v>
      </c>
      <c r="AU139" s="24" t="s">
        <v>83</v>
      </c>
      <c r="AY139" s="24" t="s">
        <v>163</v>
      </c>
      <c r="BE139" s="232">
        <f>IF(N139="základní",J139,0)</f>
        <v>0</v>
      </c>
      <c r="BF139" s="232">
        <f>IF(N139="snížená",J139,0)</f>
        <v>0</v>
      </c>
      <c r="BG139" s="232">
        <f>IF(N139="zákl. přenesená",J139,0)</f>
        <v>0</v>
      </c>
      <c r="BH139" s="232">
        <f>IF(N139="sníž. přenesená",J139,0)</f>
        <v>0</v>
      </c>
      <c r="BI139" s="232">
        <f>IF(N139="nulová",J139,0)</f>
        <v>0</v>
      </c>
      <c r="BJ139" s="24" t="s">
        <v>24</v>
      </c>
      <c r="BK139" s="232">
        <f>ROUND(I139*H139,2)</f>
        <v>0</v>
      </c>
      <c r="BL139" s="24" t="s">
        <v>183</v>
      </c>
      <c r="BM139" s="24" t="s">
        <v>1167</v>
      </c>
    </row>
    <row r="140" s="1" customFormat="1">
      <c r="B140" s="46"/>
      <c r="C140" s="74"/>
      <c r="D140" s="235" t="s">
        <v>234</v>
      </c>
      <c r="E140" s="74"/>
      <c r="F140" s="259" t="s">
        <v>1168</v>
      </c>
      <c r="G140" s="74"/>
      <c r="H140" s="74"/>
      <c r="I140" s="191"/>
      <c r="J140" s="74"/>
      <c r="K140" s="74"/>
      <c r="L140" s="72"/>
      <c r="M140" s="260"/>
      <c r="N140" s="47"/>
      <c r="O140" s="47"/>
      <c r="P140" s="47"/>
      <c r="Q140" s="47"/>
      <c r="R140" s="47"/>
      <c r="S140" s="47"/>
      <c r="T140" s="95"/>
      <c r="AT140" s="24" t="s">
        <v>234</v>
      </c>
      <c r="AU140" s="24" t="s">
        <v>83</v>
      </c>
    </row>
    <row r="141" s="12" customFormat="1">
      <c r="B141" s="245"/>
      <c r="C141" s="246"/>
      <c r="D141" s="235" t="s">
        <v>173</v>
      </c>
      <c r="E141" s="247" t="s">
        <v>22</v>
      </c>
      <c r="F141" s="248" t="s">
        <v>815</v>
      </c>
      <c r="G141" s="246"/>
      <c r="H141" s="247" t="s">
        <v>22</v>
      </c>
      <c r="I141" s="249"/>
      <c r="J141" s="246"/>
      <c r="K141" s="246"/>
      <c r="L141" s="250"/>
      <c r="M141" s="251"/>
      <c r="N141" s="252"/>
      <c r="O141" s="252"/>
      <c r="P141" s="252"/>
      <c r="Q141" s="252"/>
      <c r="R141" s="252"/>
      <c r="S141" s="252"/>
      <c r="T141" s="253"/>
      <c r="AT141" s="254" t="s">
        <v>173</v>
      </c>
      <c r="AU141" s="254" t="s">
        <v>83</v>
      </c>
      <c r="AV141" s="12" t="s">
        <v>24</v>
      </c>
      <c r="AW141" s="12" t="s">
        <v>37</v>
      </c>
      <c r="AX141" s="12" t="s">
        <v>74</v>
      </c>
      <c r="AY141" s="254" t="s">
        <v>163</v>
      </c>
    </row>
    <row r="142" s="11" customFormat="1">
      <c r="B142" s="233"/>
      <c r="C142" s="234"/>
      <c r="D142" s="235" t="s">
        <v>173</v>
      </c>
      <c r="E142" s="236" t="s">
        <v>22</v>
      </c>
      <c r="F142" s="237" t="s">
        <v>1169</v>
      </c>
      <c r="G142" s="234"/>
      <c r="H142" s="238">
        <v>211</v>
      </c>
      <c r="I142" s="239"/>
      <c r="J142" s="234"/>
      <c r="K142" s="234"/>
      <c r="L142" s="240"/>
      <c r="M142" s="241"/>
      <c r="N142" s="242"/>
      <c r="O142" s="242"/>
      <c r="P142" s="242"/>
      <c r="Q142" s="242"/>
      <c r="R142" s="242"/>
      <c r="S142" s="242"/>
      <c r="T142" s="243"/>
      <c r="AT142" s="244" t="s">
        <v>173</v>
      </c>
      <c r="AU142" s="244" t="s">
        <v>83</v>
      </c>
      <c r="AV142" s="11" t="s">
        <v>83</v>
      </c>
      <c r="AW142" s="11" t="s">
        <v>37</v>
      </c>
      <c r="AX142" s="11" t="s">
        <v>74</v>
      </c>
      <c r="AY142" s="244" t="s">
        <v>163</v>
      </c>
    </row>
    <row r="143" s="11" customFormat="1">
      <c r="B143" s="233"/>
      <c r="C143" s="234"/>
      <c r="D143" s="235" t="s">
        <v>173</v>
      </c>
      <c r="E143" s="236" t="s">
        <v>22</v>
      </c>
      <c r="F143" s="237" t="s">
        <v>1170</v>
      </c>
      <c r="G143" s="234"/>
      <c r="H143" s="238">
        <v>296</v>
      </c>
      <c r="I143" s="239"/>
      <c r="J143" s="234"/>
      <c r="K143" s="234"/>
      <c r="L143" s="240"/>
      <c r="M143" s="241"/>
      <c r="N143" s="242"/>
      <c r="O143" s="242"/>
      <c r="P143" s="242"/>
      <c r="Q143" s="242"/>
      <c r="R143" s="242"/>
      <c r="S143" s="242"/>
      <c r="T143" s="243"/>
      <c r="AT143" s="244" t="s">
        <v>173</v>
      </c>
      <c r="AU143" s="244" t="s">
        <v>83</v>
      </c>
      <c r="AV143" s="11" t="s">
        <v>83</v>
      </c>
      <c r="AW143" s="11" t="s">
        <v>37</v>
      </c>
      <c r="AX143" s="11" t="s">
        <v>74</v>
      </c>
      <c r="AY143" s="244" t="s">
        <v>163</v>
      </c>
    </row>
    <row r="144" s="11" customFormat="1">
      <c r="B144" s="233"/>
      <c r="C144" s="234"/>
      <c r="D144" s="235" t="s">
        <v>173</v>
      </c>
      <c r="E144" s="236" t="s">
        <v>22</v>
      </c>
      <c r="F144" s="237" t="s">
        <v>1171</v>
      </c>
      <c r="G144" s="234"/>
      <c r="H144" s="238">
        <v>923</v>
      </c>
      <c r="I144" s="239"/>
      <c r="J144" s="234"/>
      <c r="K144" s="234"/>
      <c r="L144" s="240"/>
      <c r="M144" s="241"/>
      <c r="N144" s="242"/>
      <c r="O144" s="242"/>
      <c r="P144" s="242"/>
      <c r="Q144" s="242"/>
      <c r="R144" s="242"/>
      <c r="S144" s="242"/>
      <c r="T144" s="243"/>
      <c r="AT144" s="244" t="s">
        <v>173</v>
      </c>
      <c r="AU144" s="244" t="s">
        <v>83</v>
      </c>
      <c r="AV144" s="11" t="s">
        <v>83</v>
      </c>
      <c r="AW144" s="11" t="s">
        <v>37</v>
      </c>
      <c r="AX144" s="11" t="s">
        <v>74</v>
      </c>
      <c r="AY144" s="244" t="s">
        <v>163</v>
      </c>
    </row>
    <row r="145" s="13" customFormat="1">
      <c r="B145" s="261"/>
      <c r="C145" s="262"/>
      <c r="D145" s="235" t="s">
        <v>173</v>
      </c>
      <c r="E145" s="263" t="s">
        <v>22</v>
      </c>
      <c r="F145" s="264" t="s">
        <v>266</v>
      </c>
      <c r="G145" s="262"/>
      <c r="H145" s="265">
        <v>1430</v>
      </c>
      <c r="I145" s="266"/>
      <c r="J145" s="262"/>
      <c r="K145" s="262"/>
      <c r="L145" s="267"/>
      <c r="M145" s="268"/>
      <c r="N145" s="269"/>
      <c r="O145" s="269"/>
      <c r="P145" s="269"/>
      <c r="Q145" s="269"/>
      <c r="R145" s="269"/>
      <c r="S145" s="269"/>
      <c r="T145" s="270"/>
      <c r="AT145" s="271" t="s">
        <v>173</v>
      </c>
      <c r="AU145" s="271" t="s">
        <v>83</v>
      </c>
      <c r="AV145" s="13" t="s">
        <v>183</v>
      </c>
      <c r="AW145" s="13" t="s">
        <v>37</v>
      </c>
      <c r="AX145" s="13" t="s">
        <v>24</v>
      </c>
      <c r="AY145" s="271" t="s">
        <v>163</v>
      </c>
    </row>
    <row r="146" s="11" customFormat="1">
      <c r="B146" s="233"/>
      <c r="C146" s="234"/>
      <c r="D146" s="235" t="s">
        <v>173</v>
      </c>
      <c r="E146" s="234"/>
      <c r="F146" s="237" t="s">
        <v>1172</v>
      </c>
      <c r="G146" s="234"/>
      <c r="H146" s="238">
        <v>1644.5</v>
      </c>
      <c r="I146" s="239"/>
      <c r="J146" s="234"/>
      <c r="K146" s="234"/>
      <c r="L146" s="240"/>
      <c r="M146" s="241"/>
      <c r="N146" s="242"/>
      <c r="O146" s="242"/>
      <c r="P146" s="242"/>
      <c r="Q146" s="242"/>
      <c r="R146" s="242"/>
      <c r="S146" s="242"/>
      <c r="T146" s="243"/>
      <c r="AT146" s="244" t="s">
        <v>173</v>
      </c>
      <c r="AU146" s="244" t="s">
        <v>83</v>
      </c>
      <c r="AV146" s="11" t="s">
        <v>83</v>
      </c>
      <c r="AW146" s="11" t="s">
        <v>6</v>
      </c>
      <c r="AX146" s="11" t="s">
        <v>24</v>
      </c>
      <c r="AY146" s="244" t="s">
        <v>163</v>
      </c>
    </row>
    <row r="147" s="1" customFormat="1" ht="38.25" customHeight="1">
      <c r="B147" s="46"/>
      <c r="C147" s="221" t="s">
        <v>311</v>
      </c>
      <c r="D147" s="221" t="s">
        <v>166</v>
      </c>
      <c r="E147" s="222" t="s">
        <v>367</v>
      </c>
      <c r="F147" s="223" t="s">
        <v>368</v>
      </c>
      <c r="G147" s="224" t="s">
        <v>231</v>
      </c>
      <c r="H147" s="225">
        <v>1894</v>
      </c>
      <c r="I147" s="226"/>
      <c r="J147" s="227">
        <f>ROUND(I147*H147,2)</f>
        <v>0</v>
      </c>
      <c r="K147" s="223" t="s">
        <v>232</v>
      </c>
      <c r="L147" s="72"/>
      <c r="M147" s="228" t="s">
        <v>22</v>
      </c>
      <c r="N147" s="229" t="s">
        <v>45</v>
      </c>
      <c r="O147" s="47"/>
      <c r="P147" s="230">
        <f>O147*H147</f>
        <v>0</v>
      </c>
      <c r="Q147" s="230">
        <v>0</v>
      </c>
      <c r="R147" s="230">
        <f>Q147*H147</f>
        <v>0</v>
      </c>
      <c r="S147" s="230">
        <v>0</v>
      </c>
      <c r="T147" s="231">
        <f>S147*H147</f>
        <v>0</v>
      </c>
      <c r="AR147" s="24" t="s">
        <v>183</v>
      </c>
      <c r="AT147" s="24" t="s">
        <v>166</v>
      </c>
      <c r="AU147" s="24" t="s">
        <v>83</v>
      </c>
      <c r="AY147" s="24" t="s">
        <v>163</v>
      </c>
      <c r="BE147" s="232">
        <f>IF(N147="základní",J147,0)</f>
        <v>0</v>
      </c>
      <c r="BF147" s="232">
        <f>IF(N147="snížená",J147,0)</f>
        <v>0</v>
      </c>
      <c r="BG147" s="232">
        <f>IF(N147="zákl. přenesená",J147,0)</f>
        <v>0</v>
      </c>
      <c r="BH147" s="232">
        <f>IF(N147="sníž. přenesená",J147,0)</f>
        <v>0</v>
      </c>
      <c r="BI147" s="232">
        <f>IF(N147="nulová",J147,0)</f>
        <v>0</v>
      </c>
      <c r="BJ147" s="24" t="s">
        <v>24</v>
      </c>
      <c r="BK147" s="232">
        <f>ROUND(I147*H147,2)</f>
        <v>0</v>
      </c>
      <c r="BL147" s="24" t="s">
        <v>183</v>
      </c>
      <c r="BM147" s="24" t="s">
        <v>967</v>
      </c>
    </row>
    <row r="148" s="1" customFormat="1">
      <c r="B148" s="46"/>
      <c r="C148" s="74"/>
      <c r="D148" s="235" t="s">
        <v>234</v>
      </c>
      <c r="E148" s="74"/>
      <c r="F148" s="259" t="s">
        <v>370</v>
      </c>
      <c r="G148" s="74"/>
      <c r="H148" s="74"/>
      <c r="I148" s="191"/>
      <c r="J148" s="74"/>
      <c r="K148" s="74"/>
      <c r="L148" s="72"/>
      <c r="M148" s="260"/>
      <c r="N148" s="47"/>
      <c r="O148" s="47"/>
      <c r="P148" s="47"/>
      <c r="Q148" s="47"/>
      <c r="R148" s="47"/>
      <c r="S148" s="47"/>
      <c r="T148" s="95"/>
      <c r="AT148" s="24" t="s">
        <v>234</v>
      </c>
      <c r="AU148" s="24" t="s">
        <v>83</v>
      </c>
    </row>
    <row r="149" s="12" customFormat="1">
      <c r="B149" s="245"/>
      <c r="C149" s="246"/>
      <c r="D149" s="235" t="s">
        <v>173</v>
      </c>
      <c r="E149" s="247" t="s">
        <v>22</v>
      </c>
      <c r="F149" s="248" t="s">
        <v>958</v>
      </c>
      <c r="G149" s="246"/>
      <c r="H149" s="247" t="s">
        <v>22</v>
      </c>
      <c r="I149" s="249"/>
      <c r="J149" s="246"/>
      <c r="K149" s="246"/>
      <c r="L149" s="250"/>
      <c r="M149" s="251"/>
      <c r="N149" s="252"/>
      <c r="O149" s="252"/>
      <c r="P149" s="252"/>
      <c r="Q149" s="252"/>
      <c r="R149" s="252"/>
      <c r="S149" s="252"/>
      <c r="T149" s="253"/>
      <c r="AT149" s="254" t="s">
        <v>173</v>
      </c>
      <c r="AU149" s="254" t="s">
        <v>83</v>
      </c>
      <c r="AV149" s="12" t="s">
        <v>24</v>
      </c>
      <c r="AW149" s="12" t="s">
        <v>37</v>
      </c>
      <c r="AX149" s="12" t="s">
        <v>74</v>
      </c>
      <c r="AY149" s="254" t="s">
        <v>163</v>
      </c>
    </row>
    <row r="150" s="11" customFormat="1">
      <c r="B150" s="233"/>
      <c r="C150" s="234"/>
      <c r="D150" s="235" t="s">
        <v>173</v>
      </c>
      <c r="E150" s="236" t="s">
        <v>22</v>
      </c>
      <c r="F150" s="237" t="s">
        <v>1163</v>
      </c>
      <c r="G150" s="234"/>
      <c r="H150" s="238">
        <v>1894</v>
      </c>
      <c r="I150" s="239"/>
      <c r="J150" s="234"/>
      <c r="K150" s="234"/>
      <c r="L150" s="240"/>
      <c r="M150" s="241"/>
      <c r="N150" s="242"/>
      <c r="O150" s="242"/>
      <c r="P150" s="242"/>
      <c r="Q150" s="242"/>
      <c r="R150" s="242"/>
      <c r="S150" s="242"/>
      <c r="T150" s="243"/>
      <c r="AT150" s="244" t="s">
        <v>173</v>
      </c>
      <c r="AU150" s="244" t="s">
        <v>83</v>
      </c>
      <c r="AV150" s="11" t="s">
        <v>83</v>
      </c>
      <c r="AW150" s="11" t="s">
        <v>37</v>
      </c>
      <c r="AX150" s="11" t="s">
        <v>24</v>
      </c>
      <c r="AY150" s="244" t="s">
        <v>163</v>
      </c>
    </row>
    <row r="151" s="1" customFormat="1" ht="25.5" customHeight="1">
      <c r="B151" s="46"/>
      <c r="C151" s="221" t="s">
        <v>317</v>
      </c>
      <c r="D151" s="221" t="s">
        <v>166</v>
      </c>
      <c r="E151" s="222" t="s">
        <v>379</v>
      </c>
      <c r="F151" s="223" t="s">
        <v>380</v>
      </c>
      <c r="G151" s="224" t="s">
        <v>231</v>
      </c>
      <c r="H151" s="225">
        <v>1988.7000000000001</v>
      </c>
      <c r="I151" s="226"/>
      <c r="J151" s="227">
        <f>ROUND(I151*H151,2)</f>
        <v>0</v>
      </c>
      <c r="K151" s="223" t="s">
        <v>232</v>
      </c>
      <c r="L151" s="72"/>
      <c r="M151" s="228" t="s">
        <v>22</v>
      </c>
      <c r="N151" s="229" t="s">
        <v>45</v>
      </c>
      <c r="O151" s="47"/>
      <c r="P151" s="230">
        <f>O151*H151</f>
        <v>0</v>
      </c>
      <c r="Q151" s="230">
        <v>0</v>
      </c>
      <c r="R151" s="230">
        <f>Q151*H151</f>
        <v>0</v>
      </c>
      <c r="S151" s="230">
        <v>0</v>
      </c>
      <c r="T151" s="231">
        <f>S151*H151</f>
        <v>0</v>
      </c>
      <c r="AR151" s="24" t="s">
        <v>183</v>
      </c>
      <c r="AT151" s="24" t="s">
        <v>166</v>
      </c>
      <c r="AU151" s="24" t="s">
        <v>83</v>
      </c>
      <c r="AY151" s="24" t="s">
        <v>163</v>
      </c>
      <c r="BE151" s="232">
        <f>IF(N151="základní",J151,0)</f>
        <v>0</v>
      </c>
      <c r="BF151" s="232">
        <f>IF(N151="snížená",J151,0)</f>
        <v>0</v>
      </c>
      <c r="BG151" s="232">
        <f>IF(N151="zákl. přenesená",J151,0)</f>
        <v>0</v>
      </c>
      <c r="BH151" s="232">
        <f>IF(N151="sníž. přenesená",J151,0)</f>
        <v>0</v>
      </c>
      <c r="BI151" s="232">
        <f>IF(N151="nulová",J151,0)</f>
        <v>0</v>
      </c>
      <c r="BJ151" s="24" t="s">
        <v>24</v>
      </c>
      <c r="BK151" s="232">
        <f>ROUND(I151*H151,2)</f>
        <v>0</v>
      </c>
      <c r="BL151" s="24" t="s">
        <v>183</v>
      </c>
      <c r="BM151" s="24" t="s">
        <v>968</v>
      </c>
    </row>
    <row r="152" s="1" customFormat="1">
      <c r="B152" s="46"/>
      <c r="C152" s="74"/>
      <c r="D152" s="235" t="s">
        <v>234</v>
      </c>
      <c r="E152" s="74"/>
      <c r="F152" s="259" t="s">
        <v>375</v>
      </c>
      <c r="G152" s="74"/>
      <c r="H152" s="74"/>
      <c r="I152" s="191"/>
      <c r="J152" s="74"/>
      <c r="K152" s="74"/>
      <c r="L152" s="72"/>
      <c r="M152" s="260"/>
      <c r="N152" s="47"/>
      <c r="O152" s="47"/>
      <c r="P152" s="47"/>
      <c r="Q152" s="47"/>
      <c r="R152" s="47"/>
      <c r="S152" s="47"/>
      <c r="T152" s="95"/>
      <c r="AT152" s="24" t="s">
        <v>234</v>
      </c>
      <c r="AU152" s="24" t="s">
        <v>83</v>
      </c>
    </row>
    <row r="153" s="12" customFormat="1">
      <c r="B153" s="245"/>
      <c r="C153" s="246"/>
      <c r="D153" s="235" t="s">
        <v>173</v>
      </c>
      <c r="E153" s="247" t="s">
        <v>22</v>
      </c>
      <c r="F153" s="248" t="s">
        <v>958</v>
      </c>
      <c r="G153" s="246"/>
      <c r="H153" s="247" t="s">
        <v>22</v>
      </c>
      <c r="I153" s="249"/>
      <c r="J153" s="246"/>
      <c r="K153" s="246"/>
      <c r="L153" s="250"/>
      <c r="M153" s="251"/>
      <c r="N153" s="252"/>
      <c r="O153" s="252"/>
      <c r="P153" s="252"/>
      <c r="Q153" s="252"/>
      <c r="R153" s="252"/>
      <c r="S153" s="252"/>
      <c r="T153" s="253"/>
      <c r="AT153" s="254" t="s">
        <v>173</v>
      </c>
      <c r="AU153" s="254" t="s">
        <v>83</v>
      </c>
      <c r="AV153" s="12" t="s">
        <v>24</v>
      </c>
      <c r="AW153" s="12" t="s">
        <v>37</v>
      </c>
      <c r="AX153" s="12" t="s">
        <v>74</v>
      </c>
      <c r="AY153" s="254" t="s">
        <v>163</v>
      </c>
    </row>
    <row r="154" s="11" customFormat="1">
      <c r="B154" s="233"/>
      <c r="C154" s="234"/>
      <c r="D154" s="235" t="s">
        <v>173</v>
      </c>
      <c r="E154" s="236" t="s">
        <v>22</v>
      </c>
      <c r="F154" s="237" t="s">
        <v>1163</v>
      </c>
      <c r="G154" s="234"/>
      <c r="H154" s="238">
        <v>1894</v>
      </c>
      <c r="I154" s="239"/>
      <c r="J154" s="234"/>
      <c r="K154" s="234"/>
      <c r="L154" s="240"/>
      <c r="M154" s="241"/>
      <c r="N154" s="242"/>
      <c r="O154" s="242"/>
      <c r="P154" s="242"/>
      <c r="Q154" s="242"/>
      <c r="R154" s="242"/>
      <c r="S154" s="242"/>
      <c r="T154" s="243"/>
      <c r="AT154" s="244" t="s">
        <v>173</v>
      </c>
      <c r="AU154" s="244" t="s">
        <v>83</v>
      </c>
      <c r="AV154" s="11" t="s">
        <v>83</v>
      </c>
      <c r="AW154" s="11" t="s">
        <v>37</v>
      </c>
      <c r="AX154" s="11" t="s">
        <v>24</v>
      </c>
      <c r="AY154" s="244" t="s">
        <v>163</v>
      </c>
    </row>
    <row r="155" s="11" customFormat="1">
      <c r="B155" s="233"/>
      <c r="C155" s="234"/>
      <c r="D155" s="235" t="s">
        <v>173</v>
      </c>
      <c r="E155" s="234"/>
      <c r="F155" s="237" t="s">
        <v>1173</v>
      </c>
      <c r="G155" s="234"/>
      <c r="H155" s="238">
        <v>1988.7000000000001</v>
      </c>
      <c r="I155" s="239"/>
      <c r="J155" s="234"/>
      <c r="K155" s="234"/>
      <c r="L155" s="240"/>
      <c r="M155" s="241"/>
      <c r="N155" s="242"/>
      <c r="O155" s="242"/>
      <c r="P155" s="242"/>
      <c r="Q155" s="242"/>
      <c r="R155" s="242"/>
      <c r="S155" s="242"/>
      <c r="T155" s="243"/>
      <c r="AT155" s="244" t="s">
        <v>173</v>
      </c>
      <c r="AU155" s="244" t="s">
        <v>83</v>
      </c>
      <c r="AV155" s="11" t="s">
        <v>83</v>
      </c>
      <c r="AW155" s="11" t="s">
        <v>6</v>
      </c>
      <c r="AX155" s="11" t="s">
        <v>24</v>
      </c>
      <c r="AY155" s="244" t="s">
        <v>163</v>
      </c>
    </row>
    <row r="156" s="1" customFormat="1" ht="25.5" customHeight="1">
      <c r="B156" s="46"/>
      <c r="C156" s="221" t="s">
        <v>427</v>
      </c>
      <c r="D156" s="221" t="s">
        <v>166</v>
      </c>
      <c r="E156" s="222" t="s">
        <v>384</v>
      </c>
      <c r="F156" s="223" t="s">
        <v>385</v>
      </c>
      <c r="G156" s="224" t="s">
        <v>231</v>
      </c>
      <c r="H156" s="225">
        <v>1894</v>
      </c>
      <c r="I156" s="226"/>
      <c r="J156" s="227">
        <f>ROUND(I156*H156,2)</f>
        <v>0</v>
      </c>
      <c r="K156" s="223" t="s">
        <v>232</v>
      </c>
      <c r="L156" s="72"/>
      <c r="M156" s="228" t="s">
        <v>22</v>
      </c>
      <c r="N156" s="229" t="s">
        <v>45</v>
      </c>
      <c r="O156" s="47"/>
      <c r="P156" s="230">
        <f>O156*H156</f>
        <v>0</v>
      </c>
      <c r="Q156" s="230">
        <v>0</v>
      </c>
      <c r="R156" s="230">
        <f>Q156*H156</f>
        <v>0</v>
      </c>
      <c r="S156" s="230">
        <v>0</v>
      </c>
      <c r="T156" s="231">
        <f>S156*H156</f>
        <v>0</v>
      </c>
      <c r="AR156" s="24" t="s">
        <v>183</v>
      </c>
      <c r="AT156" s="24" t="s">
        <v>166</v>
      </c>
      <c r="AU156" s="24" t="s">
        <v>83</v>
      </c>
      <c r="AY156" s="24" t="s">
        <v>163</v>
      </c>
      <c r="BE156" s="232">
        <f>IF(N156="základní",J156,0)</f>
        <v>0</v>
      </c>
      <c r="BF156" s="232">
        <f>IF(N156="snížená",J156,0)</f>
        <v>0</v>
      </c>
      <c r="BG156" s="232">
        <f>IF(N156="zákl. přenesená",J156,0)</f>
        <v>0</v>
      </c>
      <c r="BH156" s="232">
        <f>IF(N156="sníž. přenesená",J156,0)</f>
        <v>0</v>
      </c>
      <c r="BI156" s="232">
        <f>IF(N156="nulová",J156,0)</f>
        <v>0</v>
      </c>
      <c r="BJ156" s="24" t="s">
        <v>24</v>
      </c>
      <c r="BK156" s="232">
        <f>ROUND(I156*H156,2)</f>
        <v>0</v>
      </c>
      <c r="BL156" s="24" t="s">
        <v>183</v>
      </c>
      <c r="BM156" s="24" t="s">
        <v>1174</v>
      </c>
    </row>
    <row r="157" s="11" customFormat="1">
      <c r="B157" s="233"/>
      <c r="C157" s="234"/>
      <c r="D157" s="235" t="s">
        <v>173</v>
      </c>
      <c r="E157" s="236" t="s">
        <v>22</v>
      </c>
      <c r="F157" s="237" t="s">
        <v>1175</v>
      </c>
      <c r="G157" s="234"/>
      <c r="H157" s="238">
        <v>1894</v>
      </c>
      <c r="I157" s="239"/>
      <c r="J157" s="234"/>
      <c r="K157" s="234"/>
      <c r="L157" s="240"/>
      <c r="M157" s="241"/>
      <c r="N157" s="242"/>
      <c r="O157" s="242"/>
      <c r="P157" s="242"/>
      <c r="Q157" s="242"/>
      <c r="R157" s="242"/>
      <c r="S157" s="242"/>
      <c r="T157" s="243"/>
      <c r="AT157" s="244" t="s">
        <v>173</v>
      </c>
      <c r="AU157" s="244" t="s">
        <v>83</v>
      </c>
      <c r="AV157" s="11" t="s">
        <v>83</v>
      </c>
      <c r="AW157" s="11" t="s">
        <v>37</v>
      </c>
      <c r="AX157" s="11" t="s">
        <v>24</v>
      </c>
      <c r="AY157" s="244" t="s">
        <v>163</v>
      </c>
    </row>
    <row r="158" s="1" customFormat="1" ht="25.5" customHeight="1">
      <c r="B158" s="46"/>
      <c r="C158" s="221" t="s">
        <v>330</v>
      </c>
      <c r="D158" s="221" t="s">
        <v>166</v>
      </c>
      <c r="E158" s="222" t="s">
        <v>389</v>
      </c>
      <c r="F158" s="223" t="s">
        <v>390</v>
      </c>
      <c r="G158" s="224" t="s">
        <v>231</v>
      </c>
      <c r="H158" s="225">
        <v>3788</v>
      </c>
      <c r="I158" s="226"/>
      <c r="J158" s="227">
        <f>ROUND(I158*H158,2)</f>
        <v>0</v>
      </c>
      <c r="K158" s="223" t="s">
        <v>232</v>
      </c>
      <c r="L158" s="72"/>
      <c r="M158" s="228" t="s">
        <v>22</v>
      </c>
      <c r="N158" s="229" t="s">
        <v>45</v>
      </c>
      <c r="O158" s="47"/>
      <c r="P158" s="230">
        <f>O158*H158</f>
        <v>0</v>
      </c>
      <c r="Q158" s="230">
        <v>0</v>
      </c>
      <c r="R158" s="230">
        <f>Q158*H158</f>
        <v>0</v>
      </c>
      <c r="S158" s="230">
        <v>0</v>
      </c>
      <c r="T158" s="231">
        <f>S158*H158</f>
        <v>0</v>
      </c>
      <c r="AR158" s="24" t="s">
        <v>183</v>
      </c>
      <c r="AT158" s="24" t="s">
        <v>166</v>
      </c>
      <c r="AU158" s="24" t="s">
        <v>83</v>
      </c>
      <c r="AY158" s="24" t="s">
        <v>163</v>
      </c>
      <c r="BE158" s="232">
        <f>IF(N158="základní",J158,0)</f>
        <v>0</v>
      </c>
      <c r="BF158" s="232">
        <f>IF(N158="snížená",J158,0)</f>
        <v>0</v>
      </c>
      <c r="BG158" s="232">
        <f>IF(N158="zákl. přenesená",J158,0)</f>
        <v>0</v>
      </c>
      <c r="BH158" s="232">
        <f>IF(N158="sníž. přenesená",J158,0)</f>
        <v>0</v>
      </c>
      <c r="BI158" s="232">
        <f>IF(N158="nulová",J158,0)</f>
        <v>0</v>
      </c>
      <c r="BJ158" s="24" t="s">
        <v>24</v>
      </c>
      <c r="BK158" s="232">
        <f>ROUND(I158*H158,2)</f>
        <v>0</v>
      </c>
      <c r="BL158" s="24" t="s">
        <v>183</v>
      </c>
      <c r="BM158" s="24" t="s">
        <v>971</v>
      </c>
    </row>
    <row r="159" s="11" customFormat="1">
      <c r="B159" s="233"/>
      <c r="C159" s="234"/>
      <c r="D159" s="235" t="s">
        <v>173</v>
      </c>
      <c r="E159" s="236" t="s">
        <v>22</v>
      </c>
      <c r="F159" s="237" t="s">
        <v>1176</v>
      </c>
      <c r="G159" s="234"/>
      <c r="H159" s="238">
        <v>1894</v>
      </c>
      <c r="I159" s="239"/>
      <c r="J159" s="234"/>
      <c r="K159" s="234"/>
      <c r="L159" s="240"/>
      <c r="M159" s="241"/>
      <c r="N159" s="242"/>
      <c r="O159" s="242"/>
      <c r="P159" s="242"/>
      <c r="Q159" s="242"/>
      <c r="R159" s="242"/>
      <c r="S159" s="242"/>
      <c r="T159" s="243"/>
      <c r="AT159" s="244" t="s">
        <v>173</v>
      </c>
      <c r="AU159" s="244" t="s">
        <v>83</v>
      </c>
      <c r="AV159" s="11" t="s">
        <v>83</v>
      </c>
      <c r="AW159" s="11" t="s">
        <v>37</v>
      </c>
      <c r="AX159" s="11" t="s">
        <v>74</v>
      </c>
      <c r="AY159" s="244" t="s">
        <v>163</v>
      </c>
    </row>
    <row r="160" s="11" customFormat="1">
      <c r="B160" s="233"/>
      <c r="C160" s="234"/>
      <c r="D160" s="235" t="s">
        <v>173</v>
      </c>
      <c r="E160" s="236" t="s">
        <v>22</v>
      </c>
      <c r="F160" s="237" t="s">
        <v>1176</v>
      </c>
      <c r="G160" s="234"/>
      <c r="H160" s="238">
        <v>1894</v>
      </c>
      <c r="I160" s="239"/>
      <c r="J160" s="234"/>
      <c r="K160" s="234"/>
      <c r="L160" s="240"/>
      <c r="M160" s="241"/>
      <c r="N160" s="242"/>
      <c r="O160" s="242"/>
      <c r="P160" s="242"/>
      <c r="Q160" s="242"/>
      <c r="R160" s="242"/>
      <c r="S160" s="242"/>
      <c r="T160" s="243"/>
      <c r="AT160" s="244" t="s">
        <v>173</v>
      </c>
      <c r="AU160" s="244" t="s">
        <v>83</v>
      </c>
      <c r="AV160" s="11" t="s">
        <v>83</v>
      </c>
      <c r="AW160" s="11" t="s">
        <v>37</v>
      </c>
      <c r="AX160" s="11" t="s">
        <v>74</v>
      </c>
      <c r="AY160" s="244" t="s">
        <v>163</v>
      </c>
    </row>
    <row r="161" s="13" customFormat="1">
      <c r="B161" s="261"/>
      <c r="C161" s="262"/>
      <c r="D161" s="235" t="s">
        <v>173</v>
      </c>
      <c r="E161" s="263" t="s">
        <v>22</v>
      </c>
      <c r="F161" s="264" t="s">
        <v>266</v>
      </c>
      <c r="G161" s="262"/>
      <c r="H161" s="265">
        <v>3788</v>
      </c>
      <c r="I161" s="266"/>
      <c r="J161" s="262"/>
      <c r="K161" s="262"/>
      <c r="L161" s="267"/>
      <c r="M161" s="268"/>
      <c r="N161" s="269"/>
      <c r="O161" s="269"/>
      <c r="P161" s="269"/>
      <c r="Q161" s="269"/>
      <c r="R161" s="269"/>
      <c r="S161" s="269"/>
      <c r="T161" s="270"/>
      <c r="AT161" s="271" t="s">
        <v>173</v>
      </c>
      <c r="AU161" s="271" t="s">
        <v>83</v>
      </c>
      <c r="AV161" s="13" t="s">
        <v>183</v>
      </c>
      <c r="AW161" s="13" t="s">
        <v>37</v>
      </c>
      <c r="AX161" s="13" t="s">
        <v>24</v>
      </c>
      <c r="AY161" s="271" t="s">
        <v>163</v>
      </c>
    </row>
    <row r="162" s="1" customFormat="1" ht="25.5" customHeight="1">
      <c r="B162" s="46"/>
      <c r="C162" s="221" t="s">
        <v>9</v>
      </c>
      <c r="D162" s="221" t="s">
        <v>166</v>
      </c>
      <c r="E162" s="222" t="s">
        <v>395</v>
      </c>
      <c r="F162" s="223" t="s">
        <v>396</v>
      </c>
      <c r="G162" s="224" t="s">
        <v>231</v>
      </c>
      <c r="H162" s="225">
        <v>1894</v>
      </c>
      <c r="I162" s="226"/>
      <c r="J162" s="227">
        <f>ROUND(I162*H162,2)</f>
        <v>0</v>
      </c>
      <c r="K162" s="223" t="s">
        <v>232</v>
      </c>
      <c r="L162" s="72"/>
      <c r="M162" s="228" t="s">
        <v>22</v>
      </c>
      <c r="N162" s="229" t="s">
        <v>45</v>
      </c>
      <c r="O162" s="47"/>
      <c r="P162" s="230">
        <f>O162*H162</f>
        <v>0</v>
      </c>
      <c r="Q162" s="230">
        <v>0</v>
      </c>
      <c r="R162" s="230">
        <f>Q162*H162</f>
        <v>0</v>
      </c>
      <c r="S162" s="230">
        <v>0</v>
      </c>
      <c r="T162" s="231">
        <f>S162*H162</f>
        <v>0</v>
      </c>
      <c r="AR162" s="24" t="s">
        <v>183</v>
      </c>
      <c r="AT162" s="24" t="s">
        <v>166</v>
      </c>
      <c r="AU162" s="24" t="s">
        <v>83</v>
      </c>
      <c r="AY162" s="24" t="s">
        <v>163</v>
      </c>
      <c r="BE162" s="232">
        <f>IF(N162="základní",J162,0)</f>
        <v>0</v>
      </c>
      <c r="BF162" s="232">
        <f>IF(N162="snížená",J162,0)</f>
        <v>0</v>
      </c>
      <c r="BG162" s="232">
        <f>IF(N162="zákl. přenesená",J162,0)</f>
        <v>0</v>
      </c>
      <c r="BH162" s="232">
        <f>IF(N162="sníž. přenesená",J162,0)</f>
        <v>0</v>
      </c>
      <c r="BI162" s="232">
        <f>IF(N162="nulová",J162,0)</f>
        <v>0</v>
      </c>
      <c r="BJ162" s="24" t="s">
        <v>24</v>
      </c>
      <c r="BK162" s="232">
        <f>ROUND(I162*H162,2)</f>
        <v>0</v>
      </c>
      <c r="BL162" s="24" t="s">
        <v>183</v>
      </c>
      <c r="BM162" s="24" t="s">
        <v>975</v>
      </c>
    </row>
    <row r="163" s="12" customFormat="1">
      <c r="B163" s="245"/>
      <c r="C163" s="246"/>
      <c r="D163" s="235" t="s">
        <v>173</v>
      </c>
      <c r="E163" s="247" t="s">
        <v>22</v>
      </c>
      <c r="F163" s="248" t="s">
        <v>398</v>
      </c>
      <c r="G163" s="246"/>
      <c r="H163" s="247" t="s">
        <v>22</v>
      </c>
      <c r="I163" s="249"/>
      <c r="J163" s="246"/>
      <c r="K163" s="246"/>
      <c r="L163" s="250"/>
      <c r="M163" s="251"/>
      <c r="N163" s="252"/>
      <c r="O163" s="252"/>
      <c r="P163" s="252"/>
      <c r="Q163" s="252"/>
      <c r="R163" s="252"/>
      <c r="S163" s="252"/>
      <c r="T163" s="253"/>
      <c r="AT163" s="254" t="s">
        <v>173</v>
      </c>
      <c r="AU163" s="254" t="s">
        <v>83</v>
      </c>
      <c r="AV163" s="12" t="s">
        <v>24</v>
      </c>
      <c r="AW163" s="12" t="s">
        <v>37</v>
      </c>
      <c r="AX163" s="12" t="s">
        <v>74</v>
      </c>
      <c r="AY163" s="254" t="s">
        <v>163</v>
      </c>
    </row>
    <row r="164" s="11" customFormat="1">
      <c r="B164" s="233"/>
      <c r="C164" s="234"/>
      <c r="D164" s="235" t="s">
        <v>173</v>
      </c>
      <c r="E164" s="236" t="s">
        <v>22</v>
      </c>
      <c r="F164" s="237" t="s">
        <v>1163</v>
      </c>
      <c r="G164" s="234"/>
      <c r="H164" s="238">
        <v>1894</v>
      </c>
      <c r="I164" s="239"/>
      <c r="J164" s="234"/>
      <c r="K164" s="234"/>
      <c r="L164" s="240"/>
      <c r="M164" s="241"/>
      <c r="N164" s="242"/>
      <c r="O164" s="242"/>
      <c r="P164" s="242"/>
      <c r="Q164" s="242"/>
      <c r="R164" s="242"/>
      <c r="S164" s="242"/>
      <c r="T164" s="243"/>
      <c r="AT164" s="244" t="s">
        <v>173</v>
      </c>
      <c r="AU164" s="244" t="s">
        <v>83</v>
      </c>
      <c r="AV164" s="11" t="s">
        <v>83</v>
      </c>
      <c r="AW164" s="11" t="s">
        <v>37</v>
      </c>
      <c r="AX164" s="11" t="s">
        <v>24</v>
      </c>
      <c r="AY164" s="244" t="s">
        <v>163</v>
      </c>
    </row>
    <row r="165" s="1" customFormat="1" ht="25.5" customHeight="1">
      <c r="B165" s="46"/>
      <c r="C165" s="221" t="s">
        <v>343</v>
      </c>
      <c r="D165" s="221" t="s">
        <v>166</v>
      </c>
      <c r="E165" s="222" t="s">
        <v>400</v>
      </c>
      <c r="F165" s="223" t="s">
        <v>401</v>
      </c>
      <c r="G165" s="224" t="s">
        <v>231</v>
      </c>
      <c r="H165" s="225">
        <v>1842</v>
      </c>
      <c r="I165" s="226"/>
      <c r="J165" s="227">
        <f>ROUND(I165*H165,2)</f>
        <v>0</v>
      </c>
      <c r="K165" s="223" t="s">
        <v>232</v>
      </c>
      <c r="L165" s="72"/>
      <c r="M165" s="228" t="s">
        <v>22</v>
      </c>
      <c r="N165" s="229" t="s">
        <v>45</v>
      </c>
      <c r="O165" s="47"/>
      <c r="P165" s="230">
        <f>O165*H165</f>
        <v>0</v>
      </c>
      <c r="Q165" s="230">
        <v>0</v>
      </c>
      <c r="R165" s="230">
        <f>Q165*H165</f>
        <v>0</v>
      </c>
      <c r="S165" s="230">
        <v>0</v>
      </c>
      <c r="T165" s="231">
        <f>S165*H165</f>
        <v>0</v>
      </c>
      <c r="AR165" s="24" t="s">
        <v>183</v>
      </c>
      <c r="AT165" s="24" t="s">
        <v>166</v>
      </c>
      <c r="AU165" s="24" t="s">
        <v>83</v>
      </c>
      <c r="AY165" s="24" t="s">
        <v>163</v>
      </c>
      <c r="BE165" s="232">
        <f>IF(N165="základní",J165,0)</f>
        <v>0</v>
      </c>
      <c r="BF165" s="232">
        <f>IF(N165="snížená",J165,0)</f>
        <v>0</v>
      </c>
      <c r="BG165" s="232">
        <f>IF(N165="zákl. přenesená",J165,0)</f>
        <v>0</v>
      </c>
      <c r="BH165" s="232">
        <f>IF(N165="sníž. přenesená",J165,0)</f>
        <v>0</v>
      </c>
      <c r="BI165" s="232">
        <f>IF(N165="nulová",J165,0)</f>
        <v>0</v>
      </c>
      <c r="BJ165" s="24" t="s">
        <v>24</v>
      </c>
      <c r="BK165" s="232">
        <f>ROUND(I165*H165,2)</f>
        <v>0</v>
      </c>
      <c r="BL165" s="24" t="s">
        <v>183</v>
      </c>
      <c r="BM165" s="24" t="s">
        <v>976</v>
      </c>
    </row>
    <row r="166" s="1" customFormat="1">
      <c r="B166" s="46"/>
      <c r="C166" s="74"/>
      <c r="D166" s="235" t="s">
        <v>234</v>
      </c>
      <c r="E166" s="74"/>
      <c r="F166" s="259" t="s">
        <v>403</v>
      </c>
      <c r="G166" s="74"/>
      <c r="H166" s="74"/>
      <c r="I166" s="191"/>
      <c r="J166" s="74"/>
      <c r="K166" s="74"/>
      <c r="L166" s="72"/>
      <c r="M166" s="260"/>
      <c r="N166" s="47"/>
      <c r="O166" s="47"/>
      <c r="P166" s="47"/>
      <c r="Q166" s="47"/>
      <c r="R166" s="47"/>
      <c r="S166" s="47"/>
      <c r="T166" s="95"/>
      <c r="AT166" s="24" t="s">
        <v>234</v>
      </c>
      <c r="AU166" s="24" t="s">
        <v>83</v>
      </c>
    </row>
    <row r="167" s="12" customFormat="1">
      <c r="B167" s="245"/>
      <c r="C167" s="246"/>
      <c r="D167" s="235" t="s">
        <v>173</v>
      </c>
      <c r="E167" s="247" t="s">
        <v>22</v>
      </c>
      <c r="F167" s="248" t="s">
        <v>958</v>
      </c>
      <c r="G167" s="246"/>
      <c r="H167" s="247" t="s">
        <v>22</v>
      </c>
      <c r="I167" s="249"/>
      <c r="J167" s="246"/>
      <c r="K167" s="246"/>
      <c r="L167" s="250"/>
      <c r="M167" s="251"/>
      <c r="N167" s="252"/>
      <c r="O167" s="252"/>
      <c r="P167" s="252"/>
      <c r="Q167" s="252"/>
      <c r="R167" s="252"/>
      <c r="S167" s="252"/>
      <c r="T167" s="253"/>
      <c r="AT167" s="254" t="s">
        <v>173</v>
      </c>
      <c r="AU167" s="254" t="s">
        <v>83</v>
      </c>
      <c r="AV167" s="12" t="s">
        <v>24</v>
      </c>
      <c r="AW167" s="12" t="s">
        <v>37</v>
      </c>
      <c r="AX167" s="12" t="s">
        <v>74</v>
      </c>
      <c r="AY167" s="254" t="s">
        <v>163</v>
      </c>
    </row>
    <row r="168" s="11" customFormat="1">
      <c r="B168" s="233"/>
      <c r="C168" s="234"/>
      <c r="D168" s="235" t="s">
        <v>173</v>
      </c>
      <c r="E168" s="236" t="s">
        <v>22</v>
      </c>
      <c r="F168" s="237" t="s">
        <v>1177</v>
      </c>
      <c r="G168" s="234"/>
      <c r="H168" s="238">
        <v>1842</v>
      </c>
      <c r="I168" s="239"/>
      <c r="J168" s="234"/>
      <c r="K168" s="234"/>
      <c r="L168" s="240"/>
      <c r="M168" s="241"/>
      <c r="N168" s="242"/>
      <c r="O168" s="242"/>
      <c r="P168" s="242"/>
      <c r="Q168" s="242"/>
      <c r="R168" s="242"/>
      <c r="S168" s="242"/>
      <c r="T168" s="243"/>
      <c r="AT168" s="244" t="s">
        <v>173</v>
      </c>
      <c r="AU168" s="244" t="s">
        <v>83</v>
      </c>
      <c r="AV168" s="11" t="s">
        <v>83</v>
      </c>
      <c r="AW168" s="11" t="s">
        <v>37</v>
      </c>
      <c r="AX168" s="11" t="s">
        <v>24</v>
      </c>
      <c r="AY168" s="244" t="s">
        <v>163</v>
      </c>
    </row>
    <row r="169" s="1" customFormat="1" ht="51" customHeight="1">
      <c r="B169" s="46"/>
      <c r="C169" s="221" t="s">
        <v>349</v>
      </c>
      <c r="D169" s="221" t="s">
        <v>166</v>
      </c>
      <c r="E169" s="222" t="s">
        <v>1178</v>
      </c>
      <c r="F169" s="223" t="s">
        <v>1179</v>
      </c>
      <c r="G169" s="224" t="s">
        <v>231</v>
      </c>
      <c r="H169" s="225">
        <v>1094</v>
      </c>
      <c r="I169" s="226"/>
      <c r="J169" s="227">
        <f>ROUND(I169*H169,2)</f>
        <v>0</v>
      </c>
      <c r="K169" s="223" t="s">
        <v>232</v>
      </c>
      <c r="L169" s="72"/>
      <c r="M169" s="228" t="s">
        <v>22</v>
      </c>
      <c r="N169" s="229" t="s">
        <v>45</v>
      </c>
      <c r="O169" s="47"/>
      <c r="P169" s="230">
        <f>O169*H169</f>
        <v>0</v>
      </c>
      <c r="Q169" s="230">
        <v>0.10362</v>
      </c>
      <c r="R169" s="230">
        <f>Q169*H169</f>
        <v>113.36028</v>
      </c>
      <c r="S169" s="230">
        <v>0</v>
      </c>
      <c r="T169" s="231">
        <f>S169*H169</f>
        <v>0</v>
      </c>
      <c r="AR169" s="24" t="s">
        <v>183</v>
      </c>
      <c r="AT169" s="24" t="s">
        <v>166</v>
      </c>
      <c r="AU169" s="24" t="s">
        <v>83</v>
      </c>
      <c r="AY169" s="24" t="s">
        <v>163</v>
      </c>
      <c r="BE169" s="232">
        <f>IF(N169="základní",J169,0)</f>
        <v>0</v>
      </c>
      <c r="BF169" s="232">
        <f>IF(N169="snížená",J169,0)</f>
        <v>0</v>
      </c>
      <c r="BG169" s="232">
        <f>IF(N169="zákl. přenesená",J169,0)</f>
        <v>0</v>
      </c>
      <c r="BH169" s="232">
        <f>IF(N169="sníž. přenesená",J169,0)</f>
        <v>0</v>
      </c>
      <c r="BI169" s="232">
        <f>IF(N169="nulová",J169,0)</f>
        <v>0</v>
      </c>
      <c r="BJ169" s="24" t="s">
        <v>24</v>
      </c>
      <c r="BK169" s="232">
        <f>ROUND(I169*H169,2)</f>
        <v>0</v>
      </c>
      <c r="BL169" s="24" t="s">
        <v>183</v>
      </c>
      <c r="BM169" s="24" t="s">
        <v>1180</v>
      </c>
    </row>
    <row r="170" s="1" customFormat="1">
      <c r="B170" s="46"/>
      <c r="C170" s="74"/>
      <c r="D170" s="235" t="s">
        <v>234</v>
      </c>
      <c r="E170" s="74"/>
      <c r="F170" s="259" t="s">
        <v>832</v>
      </c>
      <c r="G170" s="74"/>
      <c r="H170" s="74"/>
      <c r="I170" s="191"/>
      <c r="J170" s="74"/>
      <c r="K170" s="74"/>
      <c r="L170" s="72"/>
      <c r="M170" s="260"/>
      <c r="N170" s="47"/>
      <c r="O170" s="47"/>
      <c r="P170" s="47"/>
      <c r="Q170" s="47"/>
      <c r="R170" s="47"/>
      <c r="S170" s="47"/>
      <c r="T170" s="95"/>
      <c r="AT170" s="24" t="s">
        <v>234</v>
      </c>
      <c r="AU170" s="24" t="s">
        <v>83</v>
      </c>
    </row>
    <row r="171" s="12" customFormat="1">
      <c r="B171" s="245"/>
      <c r="C171" s="246"/>
      <c r="D171" s="235" t="s">
        <v>173</v>
      </c>
      <c r="E171" s="247" t="s">
        <v>22</v>
      </c>
      <c r="F171" s="248" t="s">
        <v>815</v>
      </c>
      <c r="G171" s="246"/>
      <c r="H171" s="247" t="s">
        <v>22</v>
      </c>
      <c r="I171" s="249"/>
      <c r="J171" s="246"/>
      <c r="K171" s="246"/>
      <c r="L171" s="250"/>
      <c r="M171" s="251"/>
      <c r="N171" s="252"/>
      <c r="O171" s="252"/>
      <c r="P171" s="252"/>
      <c r="Q171" s="252"/>
      <c r="R171" s="252"/>
      <c r="S171" s="252"/>
      <c r="T171" s="253"/>
      <c r="AT171" s="254" t="s">
        <v>173</v>
      </c>
      <c r="AU171" s="254" t="s">
        <v>83</v>
      </c>
      <c r="AV171" s="12" t="s">
        <v>24</v>
      </c>
      <c r="AW171" s="12" t="s">
        <v>37</v>
      </c>
      <c r="AX171" s="12" t="s">
        <v>74</v>
      </c>
      <c r="AY171" s="254" t="s">
        <v>163</v>
      </c>
    </row>
    <row r="172" s="11" customFormat="1">
      <c r="B172" s="233"/>
      <c r="C172" s="234"/>
      <c r="D172" s="235" t="s">
        <v>173</v>
      </c>
      <c r="E172" s="236" t="s">
        <v>22</v>
      </c>
      <c r="F172" s="237" t="s">
        <v>1161</v>
      </c>
      <c r="G172" s="234"/>
      <c r="H172" s="238">
        <v>1094</v>
      </c>
      <c r="I172" s="239"/>
      <c r="J172" s="234"/>
      <c r="K172" s="234"/>
      <c r="L172" s="240"/>
      <c r="M172" s="241"/>
      <c r="N172" s="242"/>
      <c r="O172" s="242"/>
      <c r="P172" s="242"/>
      <c r="Q172" s="242"/>
      <c r="R172" s="242"/>
      <c r="S172" s="242"/>
      <c r="T172" s="243"/>
      <c r="AT172" s="244" t="s">
        <v>173</v>
      </c>
      <c r="AU172" s="244" t="s">
        <v>83</v>
      </c>
      <c r="AV172" s="11" t="s">
        <v>83</v>
      </c>
      <c r="AW172" s="11" t="s">
        <v>37</v>
      </c>
      <c r="AX172" s="11" t="s">
        <v>24</v>
      </c>
      <c r="AY172" s="244" t="s">
        <v>163</v>
      </c>
    </row>
    <row r="173" s="1" customFormat="1" ht="16.5" customHeight="1">
      <c r="B173" s="46"/>
      <c r="C173" s="272" t="s">
        <v>356</v>
      </c>
      <c r="D173" s="272" t="s">
        <v>344</v>
      </c>
      <c r="E173" s="273" t="s">
        <v>835</v>
      </c>
      <c r="F173" s="274" t="s">
        <v>836</v>
      </c>
      <c r="G173" s="275" t="s">
        <v>231</v>
      </c>
      <c r="H173" s="276">
        <v>1115.8800000000001</v>
      </c>
      <c r="I173" s="277"/>
      <c r="J173" s="278">
        <f>ROUND(I173*H173,2)</f>
        <v>0</v>
      </c>
      <c r="K173" s="274" t="s">
        <v>232</v>
      </c>
      <c r="L173" s="279"/>
      <c r="M173" s="280" t="s">
        <v>22</v>
      </c>
      <c r="N173" s="281" t="s">
        <v>45</v>
      </c>
      <c r="O173" s="47"/>
      <c r="P173" s="230">
        <f>O173*H173</f>
        <v>0</v>
      </c>
      <c r="Q173" s="230">
        <v>0.17599999999999999</v>
      </c>
      <c r="R173" s="230">
        <f>Q173*H173</f>
        <v>196.39488</v>
      </c>
      <c r="S173" s="230">
        <v>0</v>
      </c>
      <c r="T173" s="231">
        <f>S173*H173</f>
        <v>0</v>
      </c>
      <c r="AR173" s="24" t="s">
        <v>204</v>
      </c>
      <c r="AT173" s="24" t="s">
        <v>344</v>
      </c>
      <c r="AU173" s="24" t="s">
        <v>83</v>
      </c>
      <c r="AY173" s="24" t="s">
        <v>163</v>
      </c>
      <c r="BE173" s="232">
        <f>IF(N173="základní",J173,0)</f>
        <v>0</v>
      </c>
      <c r="BF173" s="232">
        <f>IF(N173="snížená",J173,0)</f>
        <v>0</v>
      </c>
      <c r="BG173" s="232">
        <f>IF(N173="zákl. přenesená",J173,0)</f>
        <v>0</v>
      </c>
      <c r="BH173" s="232">
        <f>IF(N173="sníž. přenesená",J173,0)</f>
        <v>0</v>
      </c>
      <c r="BI173" s="232">
        <f>IF(N173="nulová",J173,0)</f>
        <v>0</v>
      </c>
      <c r="BJ173" s="24" t="s">
        <v>24</v>
      </c>
      <c r="BK173" s="232">
        <f>ROUND(I173*H173,2)</f>
        <v>0</v>
      </c>
      <c r="BL173" s="24" t="s">
        <v>183</v>
      </c>
      <c r="BM173" s="24" t="s">
        <v>1181</v>
      </c>
    </row>
    <row r="174" s="12" customFormat="1">
      <c r="B174" s="245"/>
      <c r="C174" s="246"/>
      <c r="D174" s="235" t="s">
        <v>173</v>
      </c>
      <c r="E174" s="247" t="s">
        <v>22</v>
      </c>
      <c r="F174" s="248" t="s">
        <v>815</v>
      </c>
      <c r="G174" s="246"/>
      <c r="H174" s="247" t="s">
        <v>22</v>
      </c>
      <c r="I174" s="249"/>
      <c r="J174" s="246"/>
      <c r="K174" s="246"/>
      <c r="L174" s="250"/>
      <c r="M174" s="251"/>
      <c r="N174" s="252"/>
      <c r="O174" s="252"/>
      <c r="P174" s="252"/>
      <c r="Q174" s="252"/>
      <c r="R174" s="252"/>
      <c r="S174" s="252"/>
      <c r="T174" s="253"/>
      <c r="AT174" s="254" t="s">
        <v>173</v>
      </c>
      <c r="AU174" s="254" t="s">
        <v>83</v>
      </c>
      <c r="AV174" s="12" t="s">
        <v>24</v>
      </c>
      <c r="AW174" s="12" t="s">
        <v>37</v>
      </c>
      <c r="AX174" s="12" t="s">
        <v>74</v>
      </c>
      <c r="AY174" s="254" t="s">
        <v>163</v>
      </c>
    </row>
    <row r="175" s="11" customFormat="1">
      <c r="B175" s="233"/>
      <c r="C175" s="234"/>
      <c r="D175" s="235" t="s">
        <v>173</v>
      </c>
      <c r="E175" s="236" t="s">
        <v>22</v>
      </c>
      <c r="F175" s="237" t="s">
        <v>1161</v>
      </c>
      <c r="G175" s="234"/>
      <c r="H175" s="238">
        <v>1094</v>
      </c>
      <c r="I175" s="239"/>
      <c r="J175" s="234"/>
      <c r="K175" s="234"/>
      <c r="L175" s="240"/>
      <c r="M175" s="241"/>
      <c r="N175" s="242"/>
      <c r="O175" s="242"/>
      <c r="P175" s="242"/>
      <c r="Q175" s="242"/>
      <c r="R175" s="242"/>
      <c r="S175" s="242"/>
      <c r="T175" s="243"/>
      <c r="AT175" s="244" t="s">
        <v>173</v>
      </c>
      <c r="AU175" s="244" t="s">
        <v>83</v>
      </c>
      <c r="AV175" s="11" t="s">
        <v>83</v>
      </c>
      <c r="AW175" s="11" t="s">
        <v>37</v>
      </c>
      <c r="AX175" s="11" t="s">
        <v>24</v>
      </c>
      <c r="AY175" s="244" t="s">
        <v>163</v>
      </c>
    </row>
    <row r="176" s="11" customFormat="1">
      <c r="B176" s="233"/>
      <c r="C176" s="234"/>
      <c r="D176" s="235" t="s">
        <v>173</v>
      </c>
      <c r="E176" s="234"/>
      <c r="F176" s="237" t="s">
        <v>1182</v>
      </c>
      <c r="G176" s="234"/>
      <c r="H176" s="238">
        <v>1115.8800000000001</v>
      </c>
      <c r="I176" s="239"/>
      <c r="J176" s="234"/>
      <c r="K176" s="234"/>
      <c r="L176" s="240"/>
      <c r="M176" s="241"/>
      <c r="N176" s="242"/>
      <c r="O176" s="242"/>
      <c r="P176" s="242"/>
      <c r="Q176" s="242"/>
      <c r="R176" s="242"/>
      <c r="S176" s="242"/>
      <c r="T176" s="243"/>
      <c r="AT176" s="244" t="s">
        <v>173</v>
      </c>
      <c r="AU176" s="244" t="s">
        <v>83</v>
      </c>
      <c r="AV176" s="11" t="s">
        <v>83</v>
      </c>
      <c r="AW176" s="11" t="s">
        <v>6</v>
      </c>
      <c r="AX176" s="11" t="s">
        <v>24</v>
      </c>
      <c r="AY176" s="244" t="s">
        <v>163</v>
      </c>
    </row>
    <row r="177" s="10" customFormat="1" ht="29.88" customHeight="1">
      <c r="B177" s="205"/>
      <c r="C177" s="206"/>
      <c r="D177" s="207" t="s">
        <v>73</v>
      </c>
      <c r="E177" s="219" t="s">
        <v>213</v>
      </c>
      <c r="F177" s="219" t="s">
        <v>451</v>
      </c>
      <c r="G177" s="206"/>
      <c r="H177" s="206"/>
      <c r="I177" s="209"/>
      <c r="J177" s="220">
        <f>BK177</f>
        <v>0</v>
      </c>
      <c r="K177" s="206"/>
      <c r="L177" s="211"/>
      <c r="M177" s="212"/>
      <c r="N177" s="213"/>
      <c r="O177" s="213"/>
      <c r="P177" s="214">
        <f>SUM(P178:P191)</f>
        <v>0</v>
      </c>
      <c r="Q177" s="213"/>
      <c r="R177" s="214">
        <f>SUM(R178:R191)</f>
        <v>203.48872</v>
      </c>
      <c r="S177" s="213"/>
      <c r="T177" s="215">
        <f>SUM(T178:T191)</f>
        <v>0</v>
      </c>
      <c r="AR177" s="216" t="s">
        <v>24</v>
      </c>
      <c r="AT177" s="217" t="s">
        <v>73</v>
      </c>
      <c r="AU177" s="217" t="s">
        <v>24</v>
      </c>
      <c r="AY177" s="216" t="s">
        <v>163</v>
      </c>
      <c r="BK177" s="218">
        <f>SUM(BK178:BK191)</f>
        <v>0</v>
      </c>
    </row>
    <row r="178" s="1" customFormat="1" ht="38.25" customHeight="1">
      <c r="B178" s="46"/>
      <c r="C178" s="221" t="s">
        <v>378</v>
      </c>
      <c r="D178" s="221" t="s">
        <v>166</v>
      </c>
      <c r="E178" s="222" t="s">
        <v>1183</v>
      </c>
      <c r="F178" s="223" t="s">
        <v>572</v>
      </c>
      <c r="G178" s="224" t="s">
        <v>261</v>
      </c>
      <c r="H178" s="225">
        <v>800</v>
      </c>
      <c r="I178" s="226"/>
      <c r="J178" s="227">
        <f>ROUND(I178*H178,2)</f>
        <v>0</v>
      </c>
      <c r="K178" s="223" t="s">
        <v>22</v>
      </c>
      <c r="L178" s="72"/>
      <c r="M178" s="228" t="s">
        <v>22</v>
      </c>
      <c r="N178" s="229" t="s">
        <v>45</v>
      </c>
      <c r="O178" s="47"/>
      <c r="P178" s="230">
        <f>O178*H178</f>
        <v>0</v>
      </c>
      <c r="Q178" s="230">
        <v>0.16849</v>
      </c>
      <c r="R178" s="230">
        <f>Q178*H178</f>
        <v>134.792</v>
      </c>
      <c r="S178" s="230">
        <v>0</v>
      </c>
      <c r="T178" s="231">
        <f>S178*H178</f>
        <v>0</v>
      </c>
      <c r="AR178" s="24" t="s">
        <v>183</v>
      </c>
      <c r="AT178" s="24" t="s">
        <v>166</v>
      </c>
      <c r="AU178" s="24" t="s">
        <v>83</v>
      </c>
      <c r="AY178" s="24" t="s">
        <v>163</v>
      </c>
      <c r="BE178" s="232">
        <f>IF(N178="základní",J178,0)</f>
        <v>0</v>
      </c>
      <c r="BF178" s="232">
        <f>IF(N178="snížená",J178,0)</f>
        <v>0</v>
      </c>
      <c r="BG178" s="232">
        <f>IF(N178="zákl. přenesená",J178,0)</f>
        <v>0</v>
      </c>
      <c r="BH178" s="232">
        <f>IF(N178="sníž. přenesená",J178,0)</f>
        <v>0</v>
      </c>
      <c r="BI178" s="232">
        <f>IF(N178="nulová",J178,0)</f>
        <v>0</v>
      </c>
      <c r="BJ178" s="24" t="s">
        <v>24</v>
      </c>
      <c r="BK178" s="232">
        <f>ROUND(I178*H178,2)</f>
        <v>0</v>
      </c>
      <c r="BL178" s="24" t="s">
        <v>183</v>
      </c>
      <c r="BM178" s="24" t="s">
        <v>1184</v>
      </c>
    </row>
    <row r="179" s="1" customFormat="1">
      <c r="B179" s="46"/>
      <c r="C179" s="74"/>
      <c r="D179" s="235" t="s">
        <v>234</v>
      </c>
      <c r="E179" s="74"/>
      <c r="F179" s="259" t="s">
        <v>574</v>
      </c>
      <c r="G179" s="74"/>
      <c r="H179" s="74"/>
      <c r="I179" s="191"/>
      <c r="J179" s="74"/>
      <c r="K179" s="74"/>
      <c r="L179" s="72"/>
      <c r="M179" s="260"/>
      <c r="N179" s="47"/>
      <c r="O179" s="47"/>
      <c r="P179" s="47"/>
      <c r="Q179" s="47"/>
      <c r="R179" s="47"/>
      <c r="S179" s="47"/>
      <c r="T179" s="95"/>
      <c r="AT179" s="24" t="s">
        <v>234</v>
      </c>
      <c r="AU179" s="24" t="s">
        <v>83</v>
      </c>
    </row>
    <row r="180" s="1" customFormat="1" ht="16.5" customHeight="1">
      <c r="B180" s="46"/>
      <c r="C180" s="272" t="s">
        <v>383</v>
      </c>
      <c r="D180" s="272" t="s">
        <v>344</v>
      </c>
      <c r="E180" s="273" t="s">
        <v>579</v>
      </c>
      <c r="F180" s="274" t="s">
        <v>580</v>
      </c>
      <c r="G180" s="275" t="s">
        <v>440</v>
      </c>
      <c r="H180" s="276">
        <v>808</v>
      </c>
      <c r="I180" s="277"/>
      <c r="J180" s="278">
        <f>ROUND(I180*H180,2)</f>
        <v>0</v>
      </c>
      <c r="K180" s="274" t="s">
        <v>232</v>
      </c>
      <c r="L180" s="279"/>
      <c r="M180" s="280" t="s">
        <v>22</v>
      </c>
      <c r="N180" s="281" t="s">
        <v>45</v>
      </c>
      <c r="O180" s="47"/>
      <c r="P180" s="230">
        <f>O180*H180</f>
        <v>0</v>
      </c>
      <c r="Q180" s="230">
        <v>0.085000000000000006</v>
      </c>
      <c r="R180" s="230">
        <f>Q180*H180</f>
        <v>68.680000000000007</v>
      </c>
      <c r="S180" s="230">
        <v>0</v>
      </c>
      <c r="T180" s="231">
        <f>S180*H180</f>
        <v>0</v>
      </c>
      <c r="AR180" s="24" t="s">
        <v>204</v>
      </c>
      <c r="AT180" s="24" t="s">
        <v>344</v>
      </c>
      <c r="AU180" s="24" t="s">
        <v>83</v>
      </c>
      <c r="AY180" s="24" t="s">
        <v>163</v>
      </c>
      <c r="BE180" s="232">
        <f>IF(N180="základní",J180,0)</f>
        <v>0</v>
      </c>
      <c r="BF180" s="232">
        <f>IF(N180="snížená",J180,0)</f>
        <v>0</v>
      </c>
      <c r="BG180" s="232">
        <f>IF(N180="zákl. přenesená",J180,0)</f>
        <v>0</v>
      </c>
      <c r="BH180" s="232">
        <f>IF(N180="sníž. přenesená",J180,0)</f>
        <v>0</v>
      </c>
      <c r="BI180" s="232">
        <f>IF(N180="nulová",J180,0)</f>
        <v>0</v>
      </c>
      <c r="BJ180" s="24" t="s">
        <v>24</v>
      </c>
      <c r="BK180" s="232">
        <f>ROUND(I180*H180,2)</f>
        <v>0</v>
      </c>
      <c r="BL180" s="24" t="s">
        <v>183</v>
      </c>
      <c r="BM180" s="24" t="s">
        <v>1096</v>
      </c>
    </row>
    <row r="181" s="11" customFormat="1">
      <c r="B181" s="233"/>
      <c r="C181" s="234"/>
      <c r="D181" s="235" t="s">
        <v>173</v>
      </c>
      <c r="E181" s="236" t="s">
        <v>22</v>
      </c>
      <c r="F181" s="237" t="s">
        <v>1185</v>
      </c>
      <c r="G181" s="234"/>
      <c r="H181" s="238">
        <v>800</v>
      </c>
      <c r="I181" s="239"/>
      <c r="J181" s="234"/>
      <c r="K181" s="234"/>
      <c r="L181" s="240"/>
      <c r="M181" s="241"/>
      <c r="N181" s="242"/>
      <c r="O181" s="242"/>
      <c r="P181" s="242"/>
      <c r="Q181" s="242"/>
      <c r="R181" s="242"/>
      <c r="S181" s="242"/>
      <c r="T181" s="243"/>
      <c r="AT181" s="244" t="s">
        <v>173</v>
      </c>
      <c r="AU181" s="244" t="s">
        <v>83</v>
      </c>
      <c r="AV181" s="11" t="s">
        <v>83</v>
      </c>
      <c r="AW181" s="11" t="s">
        <v>37</v>
      </c>
      <c r="AX181" s="11" t="s">
        <v>24</v>
      </c>
      <c r="AY181" s="244" t="s">
        <v>163</v>
      </c>
    </row>
    <row r="182" s="11" customFormat="1">
      <c r="B182" s="233"/>
      <c r="C182" s="234"/>
      <c r="D182" s="235" t="s">
        <v>173</v>
      </c>
      <c r="E182" s="234"/>
      <c r="F182" s="237" t="s">
        <v>1186</v>
      </c>
      <c r="G182" s="234"/>
      <c r="H182" s="238">
        <v>808</v>
      </c>
      <c r="I182" s="239"/>
      <c r="J182" s="234"/>
      <c r="K182" s="234"/>
      <c r="L182" s="240"/>
      <c r="M182" s="241"/>
      <c r="N182" s="242"/>
      <c r="O182" s="242"/>
      <c r="P182" s="242"/>
      <c r="Q182" s="242"/>
      <c r="R182" s="242"/>
      <c r="S182" s="242"/>
      <c r="T182" s="243"/>
      <c r="AT182" s="244" t="s">
        <v>173</v>
      </c>
      <c r="AU182" s="244" t="s">
        <v>83</v>
      </c>
      <c r="AV182" s="11" t="s">
        <v>83</v>
      </c>
      <c r="AW182" s="11" t="s">
        <v>6</v>
      </c>
      <c r="AX182" s="11" t="s">
        <v>24</v>
      </c>
      <c r="AY182" s="244" t="s">
        <v>163</v>
      </c>
    </row>
    <row r="183" s="1" customFormat="1" ht="25.5" customHeight="1">
      <c r="B183" s="46"/>
      <c r="C183" s="221" t="s">
        <v>388</v>
      </c>
      <c r="D183" s="221" t="s">
        <v>166</v>
      </c>
      <c r="E183" s="222" t="s">
        <v>585</v>
      </c>
      <c r="F183" s="223" t="s">
        <v>586</v>
      </c>
      <c r="G183" s="224" t="s">
        <v>261</v>
      </c>
      <c r="H183" s="225">
        <v>76</v>
      </c>
      <c r="I183" s="226"/>
      <c r="J183" s="227">
        <f>ROUND(I183*H183,2)</f>
        <v>0</v>
      </c>
      <c r="K183" s="223" t="s">
        <v>232</v>
      </c>
      <c r="L183" s="72"/>
      <c r="M183" s="228" t="s">
        <v>22</v>
      </c>
      <c r="N183" s="229" t="s">
        <v>45</v>
      </c>
      <c r="O183" s="47"/>
      <c r="P183" s="230">
        <f>O183*H183</f>
        <v>0</v>
      </c>
      <c r="Q183" s="230">
        <v>0</v>
      </c>
      <c r="R183" s="230">
        <f>Q183*H183</f>
        <v>0</v>
      </c>
      <c r="S183" s="230">
        <v>0</v>
      </c>
      <c r="T183" s="231">
        <f>S183*H183</f>
        <v>0</v>
      </c>
      <c r="AR183" s="24" t="s">
        <v>183</v>
      </c>
      <c r="AT183" s="24" t="s">
        <v>166</v>
      </c>
      <c r="AU183" s="24" t="s">
        <v>83</v>
      </c>
      <c r="AY183" s="24" t="s">
        <v>163</v>
      </c>
      <c r="BE183" s="232">
        <f>IF(N183="základní",J183,0)</f>
        <v>0</v>
      </c>
      <c r="BF183" s="232">
        <f>IF(N183="snížená",J183,0)</f>
        <v>0</v>
      </c>
      <c r="BG183" s="232">
        <f>IF(N183="zákl. přenesená",J183,0)</f>
        <v>0</v>
      </c>
      <c r="BH183" s="232">
        <f>IF(N183="sníž. přenesená",J183,0)</f>
        <v>0</v>
      </c>
      <c r="BI183" s="232">
        <f>IF(N183="nulová",J183,0)</f>
        <v>0</v>
      </c>
      <c r="BJ183" s="24" t="s">
        <v>24</v>
      </c>
      <c r="BK183" s="232">
        <f>ROUND(I183*H183,2)</f>
        <v>0</v>
      </c>
      <c r="BL183" s="24" t="s">
        <v>183</v>
      </c>
      <c r="BM183" s="24" t="s">
        <v>1113</v>
      </c>
    </row>
    <row r="184" s="1" customFormat="1">
      <c r="B184" s="46"/>
      <c r="C184" s="74"/>
      <c r="D184" s="235" t="s">
        <v>234</v>
      </c>
      <c r="E184" s="74"/>
      <c r="F184" s="259" t="s">
        <v>588</v>
      </c>
      <c r="G184" s="74"/>
      <c r="H184" s="74"/>
      <c r="I184" s="191"/>
      <c r="J184" s="74"/>
      <c r="K184" s="74"/>
      <c r="L184" s="72"/>
      <c r="M184" s="260"/>
      <c r="N184" s="47"/>
      <c r="O184" s="47"/>
      <c r="P184" s="47"/>
      <c r="Q184" s="47"/>
      <c r="R184" s="47"/>
      <c r="S184" s="47"/>
      <c r="T184" s="95"/>
      <c r="AT184" s="24" t="s">
        <v>234</v>
      </c>
      <c r="AU184" s="24" t="s">
        <v>83</v>
      </c>
    </row>
    <row r="185" s="11" customFormat="1">
      <c r="B185" s="233"/>
      <c r="C185" s="234"/>
      <c r="D185" s="235" t="s">
        <v>173</v>
      </c>
      <c r="E185" s="236" t="s">
        <v>22</v>
      </c>
      <c r="F185" s="237" t="s">
        <v>1187</v>
      </c>
      <c r="G185" s="234"/>
      <c r="H185" s="238">
        <v>76</v>
      </c>
      <c r="I185" s="239"/>
      <c r="J185" s="234"/>
      <c r="K185" s="234"/>
      <c r="L185" s="240"/>
      <c r="M185" s="241"/>
      <c r="N185" s="242"/>
      <c r="O185" s="242"/>
      <c r="P185" s="242"/>
      <c r="Q185" s="242"/>
      <c r="R185" s="242"/>
      <c r="S185" s="242"/>
      <c r="T185" s="243"/>
      <c r="AT185" s="244" t="s">
        <v>173</v>
      </c>
      <c r="AU185" s="244" t="s">
        <v>83</v>
      </c>
      <c r="AV185" s="11" t="s">
        <v>83</v>
      </c>
      <c r="AW185" s="11" t="s">
        <v>37</v>
      </c>
      <c r="AX185" s="11" t="s">
        <v>24</v>
      </c>
      <c r="AY185" s="244" t="s">
        <v>163</v>
      </c>
    </row>
    <row r="186" s="1" customFormat="1" ht="38.25" customHeight="1">
      <c r="B186" s="46"/>
      <c r="C186" s="221" t="s">
        <v>394</v>
      </c>
      <c r="D186" s="221" t="s">
        <v>166</v>
      </c>
      <c r="E186" s="222" t="s">
        <v>592</v>
      </c>
      <c r="F186" s="223" t="s">
        <v>593</v>
      </c>
      <c r="G186" s="224" t="s">
        <v>261</v>
      </c>
      <c r="H186" s="225">
        <v>76</v>
      </c>
      <c r="I186" s="226"/>
      <c r="J186" s="227">
        <f>ROUND(I186*H186,2)</f>
        <v>0</v>
      </c>
      <c r="K186" s="223" t="s">
        <v>232</v>
      </c>
      <c r="L186" s="72"/>
      <c r="M186" s="228" t="s">
        <v>22</v>
      </c>
      <c r="N186" s="229" t="s">
        <v>45</v>
      </c>
      <c r="O186" s="47"/>
      <c r="P186" s="230">
        <f>O186*H186</f>
        <v>0</v>
      </c>
      <c r="Q186" s="230">
        <v>0.00022000000000000001</v>
      </c>
      <c r="R186" s="230">
        <f>Q186*H186</f>
        <v>0.016720000000000002</v>
      </c>
      <c r="S186" s="230">
        <v>0</v>
      </c>
      <c r="T186" s="231">
        <f>S186*H186</f>
        <v>0</v>
      </c>
      <c r="AR186" s="24" t="s">
        <v>183</v>
      </c>
      <c r="AT186" s="24" t="s">
        <v>166</v>
      </c>
      <c r="AU186" s="24" t="s">
        <v>83</v>
      </c>
      <c r="AY186" s="24" t="s">
        <v>163</v>
      </c>
      <c r="BE186" s="232">
        <f>IF(N186="základní",J186,0)</f>
        <v>0</v>
      </c>
      <c r="BF186" s="232">
        <f>IF(N186="snížená",J186,0)</f>
        <v>0</v>
      </c>
      <c r="BG186" s="232">
        <f>IF(N186="zákl. přenesená",J186,0)</f>
        <v>0</v>
      </c>
      <c r="BH186" s="232">
        <f>IF(N186="sníž. přenesená",J186,0)</f>
        <v>0</v>
      </c>
      <c r="BI186" s="232">
        <f>IF(N186="nulová",J186,0)</f>
        <v>0</v>
      </c>
      <c r="BJ186" s="24" t="s">
        <v>24</v>
      </c>
      <c r="BK186" s="232">
        <f>ROUND(I186*H186,2)</f>
        <v>0</v>
      </c>
      <c r="BL186" s="24" t="s">
        <v>183</v>
      </c>
      <c r="BM186" s="24" t="s">
        <v>1119</v>
      </c>
    </row>
    <row r="187" s="1" customFormat="1">
      <c r="B187" s="46"/>
      <c r="C187" s="74"/>
      <c r="D187" s="235" t="s">
        <v>234</v>
      </c>
      <c r="E187" s="74"/>
      <c r="F187" s="259" t="s">
        <v>595</v>
      </c>
      <c r="G187" s="74"/>
      <c r="H187" s="74"/>
      <c r="I187" s="191"/>
      <c r="J187" s="74"/>
      <c r="K187" s="74"/>
      <c r="L187" s="72"/>
      <c r="M187" s="260"/>
      <c r="N187" s="47"/>
      <c r="O187" s="47"/>
      <c r="P187" s="47"/>
      <c r="Q187" s="47"/>
      <c r="R187" s="47"/>
      <c r="S187" s="47"/>
      <c r="T187" s="95"/>
      <c r="AT187" s="24" t="s">
        <v>234</v>
      </c>
      <c r="AU187" s="24" t="s">
        <v>83</v>
      </c>
    </row>
    <row r="188" s="11" customFormat="1">
      <c r="B188" s="233"/>
      <c r="C188" s="234"/>
      <c r="D188" s="235" t="s">
        <v>173</v>
      </c>
      <c r="E188" s="236" t="s">
        <v>22</v>
      </c>
      <c r="F188" s="237" t="s">
        <v>1187</v>
      </c>
      <c r="G188" s="234"/>
      <c r="H188" s="238">
        <v>76</v>
      </c>
      <c r="I188" s="239"/>
      <c r="J188" s="234"/>
      <c r="K188" s="234"/>
      <c r="L188" s="240"/>
      <c r="M188" s="241"/>
      <c r="N188" s="242"/>
      <c r="O188" s="242"/>
      <c r="P188" s="242"/>
      <c r="Q188" s="242"/>
      <c r="R188" s="242"/>
      <c r="S188" s="242"/>
      <c r="T188" s="243"/>
      <c r="AT188" s="244" t="s">
        <v>173</v>
      </c>
      <c r="AU188" s="244" t="s">
        <v>83</v>
      </c>
      <c r="AV188" s="11" t="s">
        <v>83</v>
      </c>
      <c r="AW188" s="11" t="s">
        <v>37</v>
      </c>
      <c r="AX188" s="11" t="s">
        <v>24</v>
      </c>
      <c r="AY188" s="244" t="s">
        <v>163</v>
      </c>
    </row>
    <row r="189" s="1" customFormat="1" ht="25.5" customHeight="1">
      <c r="B189" s="46"/>
      <c r="C189" s="221" t="s">
        <v>399</v>
      </c>
      <c r="D189" s="221" t="s">
        <v>166</v>
      </c>
      <c r="E189" s="222" t="s">
        <v>597</v>
      </c>
      <c r="F189" s="223" t="s">
        <v>598</v>
      </c>
      <c r="G189" s="224" t="s">
        <v>261</v>
      </c>
      <c r="H189" s="225">
        <v>76</v>
      </c>
      <c r="I189" s="226"/>
      <c r="J189" s="227">
        <f>ROUND(I189*H189,2)</f>
        <v>0</v>
      </c>
      <c r="K189" s="223" t="s">
        <v>232</v>
      </c>
      <c r="L189" s="72"/>
      <c r="M189" s="228" t="s">
        <v>22</v>
      </c>
      <c r="N189" s="229" t="s">
        <v>45</v>
      </c>
      <c r="O189" s="47"/>
      <c r="P189" s="230">
        <f>O189*H189</f>
        <v>0</v>
      </c>
      <c r="Q189" s="230">
        <v>0</v>
      </c>
      <c r="R189" s="230">
        <f>Q189*H189</f>
        <v>0</v>
      </c>
      <c r="S189" s="230">
        <v>0</v>
      </c>
      <c r="T189" s="231">
        <f>S189*H189</f>
        <v>0</v>
      </c>
      <c r="AR189" s="24" t="s">
        <v>183</v>
      </c>
      <c r="AT189" s="24" t="s">
        <v>166</v>
      </c>
      <c r="AU189" s="24" t="s">
        <v>83</v>
      </c>
      <c r="AY189" s="24" t="s">
        <v>163</v>
      </c>
      <c r="BE189" s="232">
        <f>IF(N189="základní",J189,0)</f>
        <v>0</v>
      </c>
      <c r="BF189" s="232">
        <f>IF(N189="snížená",J189,0)</f>
        <v>0</v>
      </c>
      <c r="BG189" s="232">
        <f>IF(N189="zákl. přenesená",J189,0)</f>
        <v>0</v>
      </c>
      <c r="BH189" s="232">
        <f>IF(N189="sníž. přenesená",J189,0)</f>
        <v>0</v>
      </c>
      <c r="BI189" s="232">
        <f>IF(N189="nulová",J189,0)</f>
        <v>0</v>
      </c>
      <c r="BJ189" s="24" t="s">
        <v>24</v>
      </c>
      <c r="BK189" s="232">
        <f>ROUND(I189*H189,2)</f>
        <v>0</v>
      </c>
      <c r="BL189" s="24" t="s">
        <v>183</v>
      </c>
      <c r="BM189" s="24" t="s">
        <v>1188</v>
      </c>
    </row>
    <row r="190" s="1" customFormat="1">
      <c r="B190" s="46"/>
      <c r="C190" s="74"/>
      <c r="D190" s="235" t="s">
        <v>234</v>
      </c>
      <c r="E190" s="74"/>
      <c r="F190" s="259" t="s">
        <v>600</v>
      </c>
      <c r="G190" s="74"/>
      <c r="H190" s="74"/>
      <c r="I190" s="191"/>
      <c r="J190" s="74"/>
      <c r="K190" s="74"/>
      <c r="L190" s="72"/>
      <c r="M190" s="260"/>
      <c r="N190" s="47"/>
      <c r="O190" s="47"/>
      <c r="P190" s="47"/>
      <c r="Q190" s="47"/>
      <c r="R190" s="47"/>
      <c r="S190" s="47"/>
      <c r="T190" s="95"/>
      <c r="AT190" s="24" t="s">
        <v>234</v>
      </c>
      <c r="AU190" s="24" t="s">
        <v>83</v>
      </c>
    </row>
    <row r="191" s="11" customFormat="1">
      <c r="B191" s="233"/>
      <c r="C191" s="234"/>
      <c r="D191" s="235" t="s">
        <v>173</v>
      </c>
      <c r="E191" s="236" t="s">
        <v>22</v>
      </c>
      <c r="F191" s="237" t="s">
        <v>1187</v>
      </c>
      <c r="G191" s="234"/>
      <c r="H191" s="238">
        <v>76</v>
      </c>
      <c r="I191" s="239"/>
      <c r="J191" s="234"/>
      <c r="K191" s="234"/>
      <c r="L191" s="240"/>
      <c r="M191" s="241"/>
      <c r="N191" s="242"/>
      <c r="O191" s="242"/>
      <c r="P191" s="242"/>
      <c r="Q191" s="242"/>
      <c r="R191" s="242"/>
      <c r="S191" s="242"/>
      <c r="T191" s="243"/>
      <c r="AT191" s="244" t="s">
        <v>173</v>
      </c>
      <c r="AU191" s="244" t="s">
        <v>83</v>
      </c>
      <c r="AV191" s="11" t="s">
        <v>83</v>
      </c>
      <c r="AW191" s="11" t="s">
        <v>37</v>
      </c>
      <c r="AX191" s="11" t="s">
        <v>24</v>
      </c>
      <c r="AY191" s="244" t="s">
        <v>163</v>
      </c>
    </row>
    <row r="192" s="10" customFormat="1" ht="29.88" customHeight="1">
      <c r="B192" s="205"/>
      <c r="C192" s="206"/>
      <c r="D192" s="207" t="s">
        <v>73</v>
      </c>
      <c r="E192" s="219" t="s">
        <v>612</v>
      </c>
      <c r="F192" s="219" t="s">
        <v>613</v>
      </c>
      <c r="G192" s="206"/>
      <c r="H192" s="206"/>
      <c r="I192" s="209"/>
      <c r="J192" s="220">
        <f>BK192</f>
        <v>0</v>
      </c>
      <c r="K192" s="206"/>
      <c r="L192" s="211"/>
      <c r="M192" s="212"/>
      <c r="N192" s="213"/>
      <c r="O192" s="213"/>
      <c r="P192" s="214">
        <f>SUM(P193:P202)</f>
        <v>0</v>
      </c>
      <c r="Q192" s="213"/>
      <c r="R192" s="214">
        <f>SUM(R193:R202)</f>
        <v>0</v>
      </c>
      <c r="S192" s="213"/>
      <c r="T192" s="215">
        <f>SUM(T193:T202)</f>
        <v>0</v>
      </c>
      <c r="AR192" s="216" t="s">
        <v>24</v>
      </c>
      <c r="AT192" s="217" t="s">
        <v>73</v>
      </c>
      <c r="AU192" s="217" t="s">
        <v>24</v>
      </c>
      <c r="AY192" s="216" t="s">
        <v>163</v>
      </c>
      <c r="BK192" s="218">
        <f>SUM(BK193:BK202)</f>
        <v>0</v>
      </c>
    </row>
    <row r="193" s="1" customFormat="1" ht="25.5" customHeight="1">
      <c r="B193" s="46"/>
      <c r="C193" s="221" t="s">
        <v>404</v>
      </c>
      <c r="D193" s="221" t="s">
        <v>166</v>
      </c>
      <c r="E193" s="222" t="s">
        <v>615</v>
      </c>
      <c r="F193" s="223" t="s">
        <v>616</v>
      </c>
      <c r="G193" s="224" t="s">
        <v>327</v>
      </c>
      <c r="H193" s="225">
        <v>1440.5999999999999</v>
      </c>
      <c r="I193" s="226"/>
      <c r="J193" s="227">
        <f>ROUND(I193*H193,2)</f>
        <v>0</v>
      </c>
      <c r="K193" s="223" t="s">
        <v>232</v>
      </c>
      <c r="L193" s="72"/>
      <c r="M193" s="228" t="s">
        <v>22</v>
      </c>
      <c r="N193" s="229" t="s">
        <v>45</v>
      </c>
      <c r="O193" s="47"/>
      <c r="P193" s="230">
        <f>O193*H193</f>
        <v>0</v>
      </c>
      <c r="Q193" s="230">
        <v>0</v>
      </c>
      <c r="R193" s="230">
        <f>Q193*H193</f>
        <v>0</v>
      </c>
      <c r="S193" s="230">
        <v>0</v>
      </c>
      <c r="T193" s="231">
        <f>S193*H193</f>
        <v>0</v>
      </c>
      <c r="AR193" s="24" t="s">
        <v>183</v>
      </c>
      <c r="AT193" s="24" t="s">
        <v>166</v>
      </c>
      <c r="AU193" s="24" t="s">
        <v>83</v>
      </c>
      <c r="AY193" s="24" t="s">
        <v>163</v>
      </c>
      <c r="BE193" s="232">
        <f>IF(N193="základní",J193,0)</f>
        <v>0</v>
      </c>
      <c r="BF193" s="232">
        <f>IF(N193="snížená",J193,0)</f>
        <v>0</v>
      </c>
      <c r="BG193" s="232">
        <f>IF(N193="zákl. přenesená",J193,0)</f>
        <v>0</v>
      </c>
      <c r="BH193" s="232">
        <f>IF(N193="sníž. přenesená",J193,0)</f>
        <v>0</v>
      </c>
      <c r="BI193" s="232">
        <f>IF(N193="nulová",J193,0)</f>
        <v>0</v>
      </c>
      <c r="BJ193" s="24" t="s">
        <v>24</v>
      </c>
      <c r="BK193" s="232">
        <f>ROUND(I193*H193,2)</f>
        <v>0</v>
      </c>
      <c r="BL193" s="24" t="s">
        <v>183</v>
      </c>
      <c r="BM193" s="24" t="s">
        <v>1126</v>
      </c>
    </row>
    <row r="194" s="1" customFormat="1">
      <c r="B194" s="46"/>
      <c r="C194" s="74"/>
      <c r="D194" s="235" t="s">
        <v>234</v>
      </c>
      <c r="E194" s="74"/>
      <c r="F194" s="259" t="s">
        <v>618</v>
      </c>
      <c r="G194" s="74"/>
      <c r="H194" s="74"/>
      <c r="I194" s="191"/>
      <c r="J194" s="74"/>
      <c r="K194" s="74"/>
      <c r="L194" s="72"/>
      <c r="M194" s="260"/>
      <c r="N194" s="47"/>
      <c r="O194" s="47"/>
      <c r="P194" s="47"/>
      <c r="Q194" s="47"/>
      <c r="R194" s="47"/>
      <c r="S194" s="47"/>
      <c r="T194" s="95"/>
      <c r="AT194" s="24" t="s">
        <v>234</v>
      </c>
      <c r="AU194" s="24" t="s">
        <v>83</v>
      </c>
    </row>
    <row r="195" s="11" customFormat="1">
      <c r="B195" s="233"/>
      <c r="C195" s="234"/>
      <c r="D195" s="235" t="s">
        <v>173</v>
      </c>
      <c r="E195" s="236" t="s">
        <v>22</v>
      </c>
      <c r="F195" s="237" t="s">
        <v>1189</v>
      </c>
      <c r="G195" s="234"/>
      <c r="H195" s="238">
        <v>1440.5999999999999</v>
      </c>
      <c r="I195" s="239"/>
      <c r="J195" s="234"/>
      <c r="K195" s="234"/>
      <c r="L195" s="240"/>
      <c r="M195" s="241"/>
      <c r="N195" s="242"/>
      <c r="O195" s="242"/>
      <c r="P195" s="242"/>
      <c r="Q195" s="242"/>
      <c r="R195" s="242"/>
      <c r="S195" s="242"/>
      <c r="T195" s="243"/>
      <c r="AT195" s="244" t="s">
        <v>173</v>
      </c>
      <c r="AU195" s="244" t="s">
        <v>83</v>
      </c>
      <c r="AV195" s="11" t="s">
        <v>83</v>
      </c>
      <c r="AW195" s="11" t="s">
        <v>37</v>
      </c>
      <c r="AX195" s="11" t="s">
        <v>24</v>
      </c>
      <c r="AY195" s="244" t="s">
        <v>163</v>
      </c>
    </row>
    <row r="196" s="1" customFormat="1" ht="25.5" customHeight="1">
      <c r="B196" s="46"/>
      <c r="C196" s="221" t="s">
        <v>410</v>
      </c>
      <c r="D196" s="221" t="s">
        <v>166</v>
      </c>
      <c r="E196" s="222" t="s">
        <v>621</v>
      </c>
      <c r="F196" s="223" t="s">
        <v>622</v>
      </c>
      <c r="G196" s="224" t="s">
        <v>327</v>
      </c>
      <c r="H196" s="225">
        <v>27371.400000000001</v>
      </c>
      <c r="I196" s="226"/>
      <c r="J196" s="227">
        <f>ROUND(I196*H196,2)</f>
        <v>0</v>
      </c>
      <c r="K196" s="223" t="s">
        <v>232</v>
      </c>
      <c r="L196" s="72"/>
      <c r="M196" s="228" t="s">
        <v>22</v>
      </c>
      <c r="N196" s="229" t="s">
        <v>45</v>
      </c>
      <c r="O196" s="47"/>
      <c r="P196" s="230">
        <f>O196*H196</f>
        <v>0</v>
      </c>
      <c r="Q196" s="230">
        <v>0</v>
      </c>
      <c r="R196" s="230">
        <f>Q196*H196</f>
        <v>0</v>
      </c>
      <c r="S196" s="230">
        <v>0</v>
      </c>
      <c r="T196" s="231">
        <f>S196*H196</f>
        <v>0</v>
      </c>
      <c r="AR196" s="24" t="s">
        <v>183</v>
      </c>
      <c r="AT196" s="24" t="s">
        <v>166</v>
      </c>
      <c r="AU196" s="24" t="s">
        <v>83</v>
      </c>
      <c r="AY196" s="24" t="s">
        <v>163</v>
      </c>
      <c r="BE196" s="232">
        <f>IF(N196="základní",J196,0)</f>
        <v>0</v>
      </c>
      <c r="BF196" s="232">
        <f>IF(N196="snížená",J196,0)</f>
        <v>0</v>
      </c>
      <c r="BG196" s="232">
        <f>IF(N196="zákl. přenesená",J196,0)</f>
        <v>0</v>
      </c>
      <c r="BH196" s="232">
        <f>IF(N196="sníž. přenesená",J196,0)</f>
        <v>0</v>
      </c>
      <c r="BI196" s="232">
        <f>IF(N196="nulová",J196,0)</f>
        <v>0</v>
      </c>
      <c r="BJ196" s="24" t="s">
        <v>24</v>
      </c>
      <c r="BK196" s="232">
        <f>ROUND(I196*H196,2)</f>
        <v>0</v>
      </c>
      <c r="BL196" s="24" t="s">
        <v>183</v>
      </c>
      <c r="BM196" s="24" t="s">
        <v>1128</v>
      </c>
    </row>
    <row r="197" s="1" customFormat="1">
      <c r="B197" s="46"/>
      <c r="C197" s="74"/>
      <c r="D197" s="235" t="s">
        <v>234</v>
      </c>
      <c r="E197" s="74"/>
      <c r="F197" s="259" t="s">
        <v>618</v>
      </c>
      <c r="G197" s="74"/>
      <c r="H197" s="74"/>
      <c r="I197" s="191"/>
      <c r="J197" s="74"/>
      <c r="K197" s="74"/>
      <c r="L197" s="72"/>
      <c r="M197" s="260"/>
      <c r="N197" s="47"/>
      <c r="O197" s="47"/>
      <c r="P197" s="47"/>
      <c r="Q197" s="47"/>
      <c r="R197" s="47"/>
      <c r="S197" s="47"/>
      <c r="T197" s="95"/>
      <c r="AT197" s="24" t="s">
        <v>234</v>
      </c>
      <c r="AU197" s="24" t="s">
        <v>83</v>
      </c>
    </row>
    <row r="198" s="11" customFormat="1">
      <c r="B198" s="233"/>
      <c r="C198" s="234"/>
      <c r="D198" s="235" t="s">
        <v>173</v>
      </c>
      <c r="E198" s="236" t="s">
        <v>22</v>
      </c>
      <c r="F198" s="237" t="s">
        <v>1189</v>
      </c>
      <c r="G198" s="234"/>
      <c r="H198" s="238">
        <v>1440.5999999999999</v>
      </c>
      <c r="I198" s="239"/>
      <c r="J198" s="234"/>
      <c r="K198" s="234"/>
      <c r="L198" s="240"/>
      <c r="M198" s="241"/>
      <c r="N198" s="242"/>
      <c r="O198" s="242"/>
      <c r="P198" s="242"/>
      <c r="Q198" s="242"/>
      <c r="R198" s="242"/>
      <c r="S198" s="242"/>
      <c r="T198" s="243"/>
      <c r="AT198" s="244" t="s">
        <v>173</v>
      </c>
      <c r="AU198" s="244" t="s">
        <v>83</v>
      </c>
      <c r="AV198" s="11" t="s">
        <v>83</v>
      </c>
      <c r="AW198" s="11" t="s">
        <v>37</v>
      </c>
      <c r="AX198" s="11" t="s">
        <v>24</v>
      </c>
      <c r="AY198" s="244" t="s">
        <v>163</v>
      </c>
    </row>
    <row r="199" s="11" customFormat="1">
      <c r="B199" s="233"/>
      <c r="C199" s="234"/>
      <c r="D199" s="235" t="s">
        <v>173</v>
      </c>
      <c r="E199" s="234"/>
      <c r="F199" s="237" t="s">
        <v>1190</v>
      </c>
      <c r="G199" s="234"/>
      <c r="H199" s="238">
        <v>27371.400000000001</v>
      </c>
      <c r="I199" s="239"/>
      <c r="J199" s="234"/>
      <c r="K199" s="234"/>
      <c r="L199" s="240"/>
      <c r="M199" s="241"/>
      <c r="N199" s="242"/>
      <c r="O199" s="242"/>
      <c r="P199" s="242"/>
      <c r="Q199" s="242"/>
      <c r="R199" s="242"/>
      <c r="S199" s="242"/>
      <c r="T199" s="243"/>
      <c r="AT199" s="244" t="s">
        <v>173</v>
      </c>
      <c r="AU199" s="244" t="s">
        <v>83</v>
      </c>
      <c r="AV199" s="11" t="s">
        <v>83</v>
      </c>
      <c r="AW199" s="11" t="s">
        <v>6</v>
      </c>
      <c r="AX199" s="11" t="s">
        <v>24</v>
      </c>
      <c r="AY199" s="244" t="s">
        <v>163</v>
      </c>
    </row>
    <row r="200" s="1" customFormat="1" ht="16.5" customHeight="1">
      <c r="B200" s="46"/>
      <c r="C200" s="221" t="s">
        <v>415</v>
      </c>
      <c r="D200" s="221" t="s">
        <v>166</v>
      </c>
      <c r="E200" s="222" t="s">
        <v>632</v>
      </c>
      <c r="F200" s="223" t="s">
        <v>633</v>
      </c>
      <c r="G200" s="224" t="s">
        <v>327</v>
      </c>
      <c r="H200" s="225">
        <v>1440.5999999999999</v>
      </c>
      <c r="I200" s="226"/>
      <c r="J200" s="227">
        <f>ROUND(I200*H200,2)</f>
        <v>0</v>
      </c>
      <c r="K200" s="223" t="s">
        <v>232</v>
      </c>
      <c r="L200" s="72"/>
      <c r="M200" s="228" t="s">
        <v>22</v>
      </c>
      <c r="N200" s="229" t="s">
        <v>45</v>
      </c>
      <c r="O200" s="47"/>
      <c r="P200" s="230">
        <f>O200*H200</f>
        <v>0</v>
      </c>
      <c r="Q200" s="230">
        <v>0</v>
      </c>
      <c r="R200" s="230">
        <f>Q200*H200</f>
        <v>0</v>
      </c>
      <c r="S200" s="230">
        <v>0</v>
      </c>
      <c r="T200" s="231">
        <f>S200*H200</f>
        <v>0</v>
      </c>
      <c r="AR200" s="24" t="s">
        <v>183</v>
      </c>
      <c r="AT200" s="24" t="s">
        <v>166</v>
      </c>
      <c r="AU200" s="24" t="s">
        <v>83</v>
      </c>
      <c r="AY200" s="24" t="s">
        <v>163</v>
      </c>
      <c r="BE200" s="232">
        <f>IF(N200="základní",J200,0)</f>
        <v>0</v>
      </c>
      <c r="BF200" s="232">
        <f>IF(N200="snížená",J200,0)</f>
        <v>0</v>
      </c>
      <c r="BG200" s="232">
        <f>IF(N200="zákl. přenesená",J200,0)</f>
        <v>0</v>
      </c>
      <c r="BH200" s="232">
        <f>IF(N200="sníž. přenesená",J200,0)</f>
        <v>0</v>
      </c>
      <c r="BI200" s="232">
        <f>IF(N200="nulová",J200,0)</f>
        <v>0</v>
      </c>
      <c r="BJ200" s="24" t="s">
        <v>24</v>
      </c>
      <c r="BK200" s="232">
        <f>ROUND(I200*H200,2)</f>
        <v>0</v>
      </c>
      <c r="BL200" s="24" t="s">
        <v>183</v>
      </c>
      <c r="BM200" s="24" t="s">
        <v>1134</v>
      </c>
    </row>
    <row r="201" s="1" customFormat="1">
      <c r="B201" s="46"/>
      <c r="C201" s="74"/>
      <c r="D201" s="235" t="s">
        <v>234</v>
      </c>
      <c r="E201" s="74"/>
      <c r="F201" s="259" t="s">
        <v>629</v>
      </c>
      <c r="G201" s="74"/>
      <c r="H201" s="74"/>
      <c r="I201" s="191"/>
      <c r="J201" s="74"/>
      <c r="K201" s="74"/>
      <c r="L201" s="72"/>
      <c r="M201" s="260"/>
      <c r="N201" s="47"/>
      <c r="O201" s="47"/>
      <c r="P201" s="47"/>
      <c r="Q201" s="47"/>
      <c r="R201" s="47"/>
      <c r="S201" s="47"/>
      <c r="T201" s="95"/>
      <c r="AT201" s="24" t="s">
        <v>234</v>
      </c>
      <c r="AU201" s="24" t="s">
        <v>83</v>
      </c>
    </row>
    <row r="202" s="11" customFormat="1">
      <c r="B202" s="233"/>
      <c r="C202" s="234"/>
      <c r="D202" s="235" t="s">
        <v>173</v>
      </c>
      <c r="E202" s="236" t="s">
        <v>22</v>
      </c>
      <c r="F202" s="237" t="s">
        <v>1189</v>
      </c>
      <c r="G202" s="234"/>
      <c r="H202" s="238">
        <v>1440.5999999999999</v>
      </c>
      <c r="I202" s="239"/>
      <c r="J202" s="234"/>
      <c r="K202" s="234"/>
      <c r="L202" s="240"/>
      <c r="M202" s="241"/>
      <c r="N202" s="242"/>
      <c r="O202" s="242"/>
      <c r="P202" s="242"/>
      <c r="Q202" s="242"/>
      <c r="R202" s="242"/>
      <c r="S202" s="242"/>
      <c r="T202" s="243"/>
      <c r="AT202" s="244" t="s">
        <v>173</v>
      </c>
      <c r="AU202" s="244" t="s">
        <v>83</v>
      </c>
      <c r="AV202" s="11" t="s">
        <v>83</v>
      </c>
      <c r="AW202" s="11" t="s">
        <v>37</v>
      </c>
      <c r="AX202" s="11" t="s">
        <v>24</v>
      </c>
      <c r="AY202" s="244" t="s">
        <v>163</v>
      </c>
    </row>
    <row r="203" s="10" customFormat="1" ht="29.88" customHeight="1">
      <c r="B203" s="205"/>
      <c r="C203" s="206"/>
      <c r="D203" s="207" t="s">
        <v>73</v>
      </c>
      <c r="E203" s="219" t="s">
        <v>636</v>
      </c>
      <c r="F203" s="219" t="s">
        <v>637</v>
      </c>
      <c r="G203" s="206"/>
      <c r="H203" s="206"/>
      <c r="I203" s="209"/>
      <c r="J203" s="220">
        <f>BK203</f>
        <v>0</v>
      </c>
      <c r="K203" s="206"/>
      <c r="L203" s="211"/>
      <c r="M203" s="212"/>
      <c r="N203" s="213"/>
      <c r="O203" s="213"/>
      <c r="P203" s="214">
        <f>SUM(P204:P205)</f>
        <v>0</v>
      </c>
      <c r="Q203" s="213"/>
      <c r="R203" s="214">
        <f>SUM(R204:R205)</f>
        <v>0</v>
      </c>
      <c r="S203" s="213"/>
      <c r="T203" s="215">
        <f>SUM(T204:T205)</f>
        <v>0</v>
      </c>
      <c r="AR203" s="216" t="s">
        <v>24</v>
      </c>
      <c r="AT203" s="217" t="s">
        <v>73</v>
      </c>
      <c r="AU203" s="217" t="s">
        <v>24</v>
      </c>
      <c r="AY203" s="216" t="s">
        <v>163</v>
      </c>
      <c r="BK203" s="218">
        <f>SUM(BK204:BK205)</f>
        <v>0</v>
      </c>
    </row>
    <row r="204" s="1" customFormat="1" ht="25.5" customHeight="1">
      <c r="B204" s="46"/>
      <c r="C204" s="221" t="s">
        <v>421</v>
      </c>
      <c r="D204" s="221" t="s">
        <v>166</v>
      </c>
      <c r="E204" s="222" t="s">
        <v>639</v>
      </c>
      <c r="F204" s="223" t="s">
        <v>640</v>
      </c>
      <c r="G204" s="224" t="s">
        <v>327</v>
      </c>
      <c r="H204" s="225">
        <v>513.62699999999995</v>
      </c>
      <c r="I204" s="226"/>
      <c r="J204" s="227">
        <f>ROUND(I204*H204,2)</f>
        <v>0</v>
      </c>
      <c r="K204" s="223" t="s">
        <v>232</v>
      </c>
      <c r="L204" s="72"/>
      <c r="M204" s="228" t="s">
        <v>22</v>
      </c>
      <c r="N204" s="229" t="s">
        <v>45</v>
      </c>
      <c r="O204" s="47"/>
      <c r="P204" s="230">
        <f>O204*H204</f>
        <v>0</v>
      </c>
      <c r="Q204" s="230">
        <v>0</v>
      </c>
      <c r="R204" s="230">
        <f>Q204*H204</f>
        <v>0</v>
      </c>
      <c r="S204" s="230">
        <v>0</v>
      </c>
      <c r="T204" s="231">
        <f>S204*H204</f>
        <v>0</v>
      </c>
      <c r="AR204" s="24" t="s">
        <v>183</v>
      </c>
      <c r="AT204" s="24" t="s">
        <v>166</v>
      </c>
      <c r="AU204" s="24" t="s">
        <v>83</v>
      </c>
      <c r="AY204" s="24" t="s">
        <v>163</v>
      </c>
      <c r="BE204" s="232">
        <f>IF(N204="základní",J204,0)</f>
        <v>0</v>
      </c>
      <c r="BF204" s="232">
        <f>IF(N204="snížená",J204,0)</f>
        <v>0</v>
      </c>
      <c r="BG204" s="232">
        <f>IF(N204="zákl. přenesená",J204,0)</f>
        <v>0</v>
      </c>
      <c r="BH204" s="232">
        <f>IF(N204="sníž. přenesená",J204,0)</f>
        <v>0</v>
      </c>
      <c r="BI204" s="232">
        <f>IF(N204="nulová",J204,0)</f>
        <v>0</v>
      </c>
      <c r="BJ204" s="24" t="s">
        <v>24</v>
      </c>
      <c r="BK204" s="232">
        <f>ROUND(I204*H204,2)</f>
        <v>0</v>
      </c>
      <c r="BL204" s="24" t="s">
        <v>183</v>
      </c>
      <c r="BM204" s="24" t="s">
        <v>1137</v>
      </c>
    </row>
    <row r="205" s="1" customFormat="1">
      <c r="B205" s="46"/>
      <c r="C205" s="74"/>
      <c r="D205" s="235" t="s">
        <v>234</v>
      </c>
      <c r="E205" s="74"/>
      <c r="F205" s="259" t="s">
        <v>642</v>
      </c>
      <c r="G205" s="74"/>
      <c r="H205" s="74"/>
      <c r="I205" s="191"/>
      <c r="J205" s="74"/>
      <c r="K205" s="74"/>
      <c r="L205" s="72"/>
      <c r="M205" s="282"/>
      <c r="N205" s="256"/>
      <c r="O205" s="256"/>
      <c r="P205" s="256"/>
      <c r="Q205" s="256"/>
      <c r="R205" s="256"/>
      <c r="S205" s="256"/>
      <c r="T205" s="283"/>
      <c r="AT205" s="24" t="s">
        <v>234</v>
      </c>
      <c r="AU205" s="24" t="s">
        <v>83</v>
      </c>
    </row>
    <row r="206" s="1" customFormat="1" ht="6.96" customHeight="1">
      <c r="B206" s="67"/>
      <c r="C206" s="68"/>
      <c r="D206" s="68"/>
      <c r="E206" s="68"/>
      <c r="F206" s="68"/>
      <c r="G206" s="68"/>
      <c r="H206" s="68"/>
      <c r="I206" s="166"/>
      <c r="J206" s="68"/>
      <c r="K206" s="68"/>
      <c r="L206" s="72"/>
    </row>
  </sheetData>
  <sheetProtection sheet="1" autoFilter="0" formatColumns="0" formatRows="0" objects="1" scenarios="1" spinCount="100000" saltValue="+SrjUuPwgQty1sPOTHOtZ59z5SSg3/83rlf0hW1HRcyVWFVkco6CCzFVFjbSzObSqbiSz7xKlYOnZNu8AUPgng==" hashValue="O6wd9Eaks9BSiN8saWFVrnzMQgkcUjdONJ/9dogXKjynFncF1Mn9J8KgZoz72qKdFfDBTxwePoXic6m9mD2uUg==" algorithmName="SHA-512" password="CC35"/>
  <autoFilter ref="C81:K205"/>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100</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1191</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ROUND(J78,2)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ROUND(SUM(BE78:BE232), 2)</f>
        <v>0</v>
      </c>
      <c r="G30" s="47"/>
      <c r="H30" s="47"/>
      <c r="I30" s="158">
        <v>0.20999999999999999</v>
      </c>
      <c r="J30" s="157">
        <f>ROUND(ROUND((SUM(BE78:BE232)), 2)*I30, 2)</f>
        <v>0</v>
      </c>
      <c r="K30" s="51"/>
    </row>
    <row r="31" s="1" customFormat="1" ht="14.4" customHeight="1">
      <c r="B31" s="46"/>
      <c r="C31" s="47"/>
      <c r="D31" s="47"/>
      <c r="E31" s="55" t="s">
        <v>46</v>
      </c>
      <c r="F31" s="157">
        <f>ROUND(SUM(BF78:BF232), 2)</f>
        <v>0</v>
      </c>
      <c r="G31" s="47"/>
      <c r="H31" s="47"/>
      <c r="I31" s="158">
        <v>0.14999999999999999</v>
      </c>
      <c r="J31" s="157">
        <f>ROUND(ROUND((SUM(BF78:BF232)), 2)*I31, 2)</f>
        <v>0</v>
      </c>
      <c r="K31" s="51"/>
    </row>
    <row r="32" hidden="1" s="1" customFormat="1" ht="14.4" customHeight="1">
      <c r="B32" s="46"/>
      <c r="C32" s="47"/>
      <c r="D32" s="47"/>
      <c r="E32" s="55" t="s">
        <v>47</v>
      </c>
      <c r="F32" s="157">
        <f>ROUND(SUM(BG78:BG232), 2)</f>
        <v>0</v>
      </c>
      <c r="G32" s="47"/>
      <c r="H32" s="47"/>
      <c r="I32" s="158">
        <v>0.20999999999999999</v>
      </c>
      <c r="J32" s="157">
        <v>0</v>
      </c>
      <c r="K32" s="51"/>
    </row>
    <row r="33" hidden="1" s="1" customFormat="1" ht="14.4" customHeight="1">
      <c r="B33" s="46"/>
      <c r="C33" s="47"/>
      <c r="D33" s="47"/>
      <c r="E33" s="55" t="s">
        <v>48</v>
      </c>
      <c r="F33" s="157">
        <f>ROUND(SUM(BH78:BH232), 2)</f>
        <v>0</v>
      </c>
      <c r="G33" s="47"/>
      <c r="H33" s="47"/>
      <c r="I33" s="158">
        <v>0.14999999999999999</v>
      </c>
      <c r="J33" s="157">
        <v>0</v>
      </c>
      <c r="K33" s="51"/>
    </row>
    <row r="34" hidden="1" s="1" customFormat="1" ht="14.4" customHeight="1">
      <c r="B34" s="46"/>
      <c r="C34" s="47"/>
      <c r="D34" s="47"/>
      <c r="E34" s="55" t="s">
        <v>49</v>
      </c>
      <c r="F34" s="157">
        <f>ROUND(SUM(BI78:BI232),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105 - Dopravní opatření při rekonstrukci</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J78</f>
        <v>0</v>
      </c>
      <c r="K56" s="51"/>
      <c r="AU56" s="24" t="s">
        <v>140</v>
      </c>
    </row>
    <row r="57" s="7" customFormat="1" ht="24.96" customHeight="1">
      <c r="B57" s="177"/>
      <c r="C57" s="178"/>
      <c r="D57" s="179" t="s">
        <v>219</v>
      </c>
      <c r="E57" s="180"/>
      <c r="F57" s="180"/>
      <c r="G57" s="180"/>
      <c r="H57" s="180"/>
      <c r="I57" s="181"/>
      <c r="J57" s="182">
        <f>J79</f>
        <v>0</v>
      </c>
      <c r="K57" s="183"/>
    </row>
    <row r="58" s="8" customFormat="1" ht="19.92" customHeight="1">
      <c r="B58" s="184"/>
      <c r="C58" s="185"/>
      <c r="D58" s="186" t="s">
        <v>1192</v>
      </c>
      <c r="E58" s="187"/>
      <c r="F58" s="187"/>
      <c r="G58" s="187"/>
      <c r="H58" s="187"/>
      <c r="I58" s="188"/>
      <c r="J58" s="189">
        <f>J80</f>
        <v>0</v>
      </c>
      <c r="K58" s="190"/>
    </row>
    <row r="59" s="1" customFormat="1" ht="21.84" customHeight="1">
      <c r="B59" s="46"/>
      <c r="C59" s="47"/>
      <c r="D59" s="47"/>
      <c r="E59" s="47"/>
      <c r="F59" s="47"/>
      <c r="G59" s="47"/>
      <c r="H59" s="47"/>
      <c r="I59" s="144"/>
      <c r="J59" s="47"/>
      <c r="K59" s="51"/>
    </row>
    <row r="60" s="1" customFormat="1" ht="6.96" customHeight="1">
      <c r="B60" s="67"/>
      <c r="C60" s="68"/>
      <c r="D60" s="68"/>
      <c r="E60" s="68"/>
      <c r="F60" s="68"/>
      <c r="G60" s="68"/>
      <c r="H60" s="68"/>
      <c r="I60" s="166"/>
      <c r="J60" s="68"/>
      <c r="K60" s="69"/>
    </row>
    <row r="64" s="1" customFormat="1" ht="6.96" customHeight="1">
      <c r="B64" s="70"/>
      <c r="C64" s="71"/>
      <c r="D64" s="71"/>
      <c r="E64" s="71"/>
      <c r="F64" s="71"/>
      <c r="G64" s="71"/>
      <c r="H64" s="71"/>
      <c r="I64" s="169"/>
      <c r="J64" s="71"/>
      <c r="K64" s="71"/>
      <c r="L64" s="72"/>
    </row>
    <row r="65" s="1" customFormat="1" ht="36.96" customHeight="1">
      <c r="B65" s="46"/>
      <c r="C65" s="73" t="s">
        <v>146</v>
      </c>
      <c r="D65" s="74"/>
      <c r="E65" s="74"/>
      <c r="F65" s="74"/>
      <c r="G65" s="74"/>
      <c r="H65" s="74"/>
      <c r="I65" s="191"/>
      <c r="J65" s="74"/>
      <c r="K65" s="74"/>
      <c r="L65" s="72"/>
    </row>
    <row r="66" s="1" customFormat="1" ht="6.96" customHeight="1">
      <c r="B66" s="46"/>
      <c r="C66" s="74"/>
      <c r="D66" s="74"/>
      <c r="E66" s="74"/>
      <c r="F66" s="74"/>
      <c r="G66" s="74"/>
      <c r="H66" s="74"/>
      <c r="I66" s="191"/>
      <c r="J66" s="74"/>
      <c r="K66" s="74"/>
      <c r="L66" s="72"/>
    </row>
    <row r="67" s="1" customFormat="1" ht="14.4" customHeight="1">
      <c r="B67" s="46"/>
      <c r="C67" s="76" t="s">
        <v>18</v>
      </c>
      <c r="D67" s="74"/>
      <c r="E67" s="74"/>
      <c r="F67" s="74"/>
      <c r="G67" s="74"/>
      <c r="H67" s="74"/>
      <c r="I67" s="191"/>
      <c r="J67" s="74"/>
      <c r="K67" s="74"/>
      <c r="L67" s="72"/>
    </row>
    <row r="68" s="1" customFormat="1" ht="16.5" customHeight="1">
      <c r="B68" s="46"/>
      <c r="C68" s="74"/>
      <c r="D68" s="74"/>
      <c r="E68" s="192" t="str">
        <f>E7</f>
        <v>II/118 Kladno - Středočeský kraj</v>
      </c>
      <c r="F68" s="76"/>
      <c r="G68" s="76"/>
      <c r="H68" s="76"/>
      <c r="I68" s="191"/>
      <c r="J68" s="74"/>
      <c r="K68" s="74"/>
      <c r="L68" s="72"/>
    </row>
    <row r="69" s="1" customFormat="1" ht="14.4" customHeight="1">
      <c r="B69" s="46"/>
      <c r="C69" s="76" t="s">
        <v>134</v>
      </c>
      <c r="D69" s="74"/>
      <c r="E69" s="74"/>
      <c r="F69" s="74"/>
      <c r="G69" s="74"/>
      <c r="H69" s="74"/>
      <c r="I69" s="191"/>
      <c r="J69" s="74"/>
      <c r="K69" s="74"/>
      <c r="L69" s="72"/>
    </row>
    <row r="70" s="1" customFormat="1" ht="17.25" customHeight="1">
      <c r="B70" s="46"/>
      <c r="C70" s="74"/>
      <c r="D70" s="74"/>
      <c r="E70" s="82" t="str">
        <f>E9</f>
        <v>SO 105 - Dopravní opatření při rekonstrukci</v>
      </c>
      <c r="F70" s="74"/>
      <c r="G70" s="74"/>
      <c r="H70" s="74"/>
      <c r="I70" s="191"/>
      <c r="J70" s="74"/>
      <c r="K70" s="74"/>
      <c r="L70" s="72"/>
    </row>
    <row r="71" s="1" customFormat="1" ht="6.96" customHeight="1">
      <c r="B71" s="46"/>
      <c r="C71" s="74"/>
      <c r="D71" s="74"/>
      <c r="E71" s="74"/>
      <c r="F71" s="74"/>
      <c r="G71" s="74"/>
      <c r="H71" s="74"/>
      <c r="I71" s="191"/>
      <c r="J71" s="74"/>
      <c r="K71" s="74"/>
      <c r="L71" s="72"/>
    </row>
    <row r="72" s="1" customFormat="1" ht="18" customHeight="1">
      <c r="B72" s="46"/>
      <c r="C72" s="76" t="s">
        <v>25</v>
      </c>
      <c r="D72" s="74"/>
      <c r="E72" s="74"/>
      <c r="F72" s="193" t="str">
        <f>F12</f>
        <v xml:space="preserve"> </v>
      </c>
      <c r="G72" s="74"/>
      <c r="H72" s="74"/>
      <c r="I72" s="194" t="s">
        <v>27</v>
      </c>
      <c r="J72" s="85" t="str">
        <f>IF(J12="","",J12)</f>
        <v>05.09.2016</v>
      </c>
      <c r="K72" s="74"/>
      <c r="L72" s="72"/>
    </row>
    <row r="73" s="1" customFormat="1" ht="6.96" customHeight="1">
      <c r="B73" s="46"/>
      <c r="C73" s="74"/>
      <c r="D73" s="74"/>
      <c r="E73" s="74"/>
      <c r="F73" s="74"/>
      <c r="G73" s="74"/>
      <c r="H73" s="74"/>
      <c r="I73" s="191"/>
      <c r="J73" s="74"/>
      <c r="K73" s="74"/>
      <c r="L73" s="72"/>
    </row>
    <row r="74" s="1" customFormat="1">
      <c r="B74" s="46"/>
      <c r="C74" s="76" t="s">
        <v>31</v>
      </c>
      <c r="D74" s="74"/>
      <c r="E74" s="74"/>
      <c r="F74" s="193" t="str">
        <f>E15</f>
        <v xml:space="preserve"> </v>
      </c>
      <c r="G74" s="74"/>
      <c r="H74" s="74"/>
      <c r="I74" s="194" t="s">
        <v>36</v>
      </c>
      <c r="J74" s="193" t="str">
        <f>E21</f>
        <v xml:space="preserve"> </v>
      </c>
      <c r="K74" s="74"/>
      <c r="L74" s="72"/>
    </row>
    <row r="75" s="1" customFormat="1" ht="14.4" customHeight="1">
      <c r="B75" s="46"/>
      <c r="C75" s="76" t="s">
        <v>34</v>
      </c>
      <c r="D75" s="74"/>
      <c r="E75" s="74"/>
      <c r="F75" s="193" t="str">
        <f>IF(E18="","",E18)</f>
        <v/>
      </c>
      <c r="G75" s="74"/>
      <c r="H75" s="74"/>
      <c r="I75" s="191"/>
      <c r="J75" s="74"/>
      <c r="K75" s="74"/>
      <c r="L75" s="72"/>
    </row>
    <row r="76" s="1" customFormat="1" ht="10.32" customHeight="1">
      <c r="B76" s="46"/>
      <c r="C76" s="74"/>
      <c r="D76" s="74"/>
      <c r="E76" s="74"/>
      <c r="F76" s="74"/>
      <c r="G76" s="74"/>
      <c r="H76" s="74"/>
      <c r="I76" s="191"/>
      <c r="J76" s="74"/>
      <c r="K76" s="74"/>
      <c r="L76" s="72"/>
    </row>
    <row r="77" s="9" customFormat="1" ht="29.28" customHeight="1">
      <c r="B77" s="195"/>
      <c r="C77" s="196" t="s">
        <v>147</v>
      </c>
      <c r="D77" s="197" t="s">
        <v>59</v>
      </c>
      <c r="E77" s="197" t="s">
        <v>55</v>
      </c>
      <c r="F77" s="197" t="s">
        <v>148</v>
      </c>
      <c r="G77" s="197" t="s">
        <v>149</v>
      </c>
      <c r="H77" s="197" t="s">
        <v>150</v>
      </c>
      <c r="I77" s="198" t="s">
        <v>151</v>
      </c>
      <c r="J77" s="197" t="s">
        <v>138</v>
      </c>
      <c r="K77" s="199" t="s">
        <v>152</v>
      </c>
      <c r="L77" s="200"/>
      <c r="M77" s="102" t="s">
        <v>153</v>
      </c>
      <c r="N77" s="103" t="s">
        <v>44</v>
      </c>
      <c r="O77" s="103" t="s">
        <v>154</v>
      </c>
      <c r="P77" s="103" t="s">
        <v>155</v>
      </c>
      <c r="Q77" s="103" t="s">
        <v>156</v>
      </c>
      <c r="R77" s="103" t="s">
        <v>157</v>
      </c>
      <c r="S77" s="103" t="s">
        <v>158</v>
      </c>
      <c r="T77" s="104" t="s">
        <v>159</v>
      </c>
    </row>
    <row r="78" s="1" customFormat="1" ht="29.28" customHeight="1">
      <c r="B78" s="46"/>
      <c r="C78" s="108" t="s">
        <v>139</v>
      </c>
      <c r="D78" s="74"/>
      <c r="E78" s="74"/>
      <c r="F78" s="74"/>
      <c r="G78" s="74"/>
      <c r="H78" s="74"/>
      <c r="I78" s="191"/>
      <c r="J78" s="201">
        <f>BK78</f>
        <v>0</v>
      </c>
      <c r="K78" s="74"/>
      <c r="L78" s="72"/>
      <c r="M78" s="105"/>
      <c r="N78" s="106"/>
      <c r="O78" s="106"/>
      <c r="P78" s="202">
        <f>P79</f>
        <v>0</v>
      </c>
      <c r="Q78" s="106"/>
      <c r="R78" s="202">
        <f>R79</f>
        <v>0</v>
      </c>
      <c r="S78" s="106"/>
      <c r="T78" s="203">
        <f>T79</f>
        <v>0</v>
      </c>
      <c r="AT78" s="24" t="s">
        <v>73</v>
      </c>
      <c r="AU78" s="24" t="s">
        <v>140</v>
      </c>
      <c r="BK78" s="204">
        <f>BK79</f>
        <v>0</v>
      </c>
    </row>
    <row r="79" s="10" customFormat="1" ht="37.44" customHeight="1">
      <c r="B79" s="205"/>
      <c r="C79" s="206"/>
      <c r="D79" s="207" t="s">
        <v>73</v>
      </c>
      <c r="E79" s="208" t="s">
        <v>226</v>
      </c>
      <c r="F79" s="208" t="s">
        <v>227</v>
      </c>
      <c r="G79" s="206"/>
      <c r="H79" s="206"/>
      <c r="I79" s="209"/>
      <c r="J79" s="210">
        <f>BK79</f>
        <v>0</v>
      </c>
      <c r="K79" s="206"/>
      <c r="L79" s="211"/>
      <c r="M79" s="212"/>
      <c r="N79" s="213"/>
      <c r="O79" s="213"/>
      <c r="P79" s="214">
        <f>P80</f>
        <v>0</v>
      </c>
      <c r="Q79" s="213"/>
      <c r="R79" s="214">
        <f>R80</f>
        <v>0</v>
      </c>
      <c r="S79" s="213"/>
      <c r="T79" s="215">
        <f>T80</f>
        <v>0</v>
      </c>
      <c r="AR79" s="216" t="s">
        <v>24</v>
      </c>
      <c r="AT79" s="217" t="s">
        <v>73</v>
      </c>
      <c r="AU79" s="217" t="s">
        <v>74</v>
      </c>
      <c r="AY79" s="216" t="s">
        <v>163</v>
      </c>
      <c r="BK79" s="218">
        <f>BK80</f>
        <v>0</v>
      </c>
    </row>
    <row r="80" s="10" customFormat="1" ht="19.92" customHeight="1">
      <c r="B80" s="205"/>
      <c r="C80" s="206"/>
      <c r="D80" s="207" t="s">
        <v>73</v>
      </c>
      <c r="E80" s="219" t="s">
        <v>213</v>
      </c>
      <c r="F80" s="219" t="s">
        <v>1193</v>
      </c>
      <c r="G80" s="206"/>
      <c r="H80" s="206"/>
      <c r="I80" s="209"/>
      <c r="J80" s="220">
        <f>BK80</f>
        <v>0</v>
      </c>
      <c r="K80" s="206"/>
      <c r="L80" s="211"/>
      <c r="M80" s="212"/>
      <c r="N80" s="213"/>
      <c r="O80" s="213"/>
      <c r="P80" s="214">
        <f>SUM(P81:P232)</f>
        <v>0</v>
      </c>
      <c r="Q80" s="213"/>
      <c r="R80" s="214">
        <f>SUM(R81:R232)</f>
        <v>0</v>
      </c>
      <c r="S80" s="213"/>
      <c r="T80" s="215">
        <f>SUM(T81:T232)</f>
        <v>0</v>
      </c>
      <c r="AR80" s="216" t="s">
        <v>24</v>
      </c>
      <c r="AT80" s="217" t="s">
        <v>73</v>
      </c>
      <c r="AU80" s="217" t="s">
        <v>24</v>
      </c>
      <c r="AY80" s="216" t="s">
        <v>163</v>
      </c>
      <c r="BK80" s="218">
        <f>SUM(BK81:BK232)</f>
        <v>0</v>
      </c>
    </row>
    <row r="81" s="1" customFormat="1" ht="25.5" customHeight="1">
      <c r="B81" s="46"/>
      <c r="C81" s="221" t="s">
        <v>24</v>
      </c>
      <c r="D81" s="221" t="s">
        <v>166</v>
      </c>
      <c r="E81" s="222" t="s">
        <v>1194</v>
      </c>
      <c r="F81" s="223" t="s">
        <v>1195</v>
      </c>
      <c r="G81" s="224" t="s">
        <v>440</v>
      </c>
      <c r="H81" s="225">
        <v>202</v>
      </c>
      <c r="I81" s="226"/>
      <c r="J81" s="227">
        <f>ROUND(I81*H81,2)</f>
        <v>0</v>
      </c>
      <c r="K81" s="223" t="s">
        <v>232</v>
      </c>
      <c r="L81" s="72"/>
      <c r="M81" s="228" t="s">
        <v>22</v>
      </c>
      <c r="N81" s="229" t="s">
        <v>45</v>
      </c>
      <c r="O81" s="47"/>
      <c r="P81" s="230">
        <f>O81*H81</f>
        <v>0</v>
      </c>
      <c r="Q81" s="230">
        <v>0</v>
      </c>
      <c r="R81" s="230">
        <f>Q81*H81</f>
        <v>0</v>
      </c>
      <c r="S81" s="230">
        <v>0</v>
      </c>
      <c r="T81" s="231">
        <f>S81*H81</f>
        <v>0</v>
      </c>
      <c r="AR81" s="24" t="s">
        <v>183</v>
      </c>
      <c r="AT81" s="24" t="s">
        <v>166</v>
      </c>
      <c r="AU81" s="24" t="s">
        <v>83</v>
      </c>
      <c r="AY81" s="24" t="s">
        <v>163</v>
      </c>
      <c r="BE81" s="232">
        <f>IF(N81="základní",J81,0)</f>
        <v>0</v>
      </c>
      <c r="BF81" s="232">
        <f>IF(N81="snížená",J81,0)</f>
        <v>0</v>
      </c>
      <c r="BG81" s="232">
        <f>IF(N81="zákl. přenesená",J81,0)</f>
        <v>0</v>
      </c>
      <c r="BH81" s="232">
        <f>IF(N81="sníž. přenesená",J81,0)</f>
        <v>0</v>
      </c>
      <c r="BI81" s="232">
        <f>IF(N81="nulová",J81,0)</f>
        <v>0</v>
      </c>
      <c r="BJ81" s="24" t="s">
        <v>24</v>
      </c>
      <c r="BK81" s="232">
        <f>ROUND(I81*H81,2)</f>
        <v>0</v>
      </c>
      <c r="BL81" s="24" t="s">
        <v>183</v>
      </c>
      <c r="BM81" s="24" t="s">
        <v>1196</v>
      </c>
    </row>
    <row r="82" s="1" customFormat="1">
      <c r="B82" s="46"/>
      <c r="C82" s="74"/>
      <c r="D82" s="235" t="s">
        <v>234</v>
      </c>
      <c r="E82" s="74"/>
      <c r="F82" s="259" t="s">
        <v>1197</v>
      </c>
      <c r="G82" s="74"/>
      <c r="H82" s="74"/>
      <c r="I82" s="191"/>
      <c r="J82" s="74"/>
      <c r="K82" s="74"/>
      <c r="L82" s="72"/>
      <c r="M82" s="260"/>
      <c r="N82" s="47"/>
      <c r="O82" s="47"/>
      <c r="P82" s="47"/>
      <c r="Q82" s="47"/>
      <c r="R82" s="47"/>
      <c r="S82" s="47"/>
      <c r="T82" s="95"/>
      <c r="AT82" s="24" t="s">
        <v>234</v>
      </c>
      <c r="AU82" s="24" t="s">
        <v>83</v>
      </c>
    </row>
    <row r="83" s="11" customFormat="1">
      <c r="B83" s="233"/>
      <c r="C83" s="234"/>
      <c r="D83" s="235" t="s">
        <v>173</v>
      </c>
      <c r="E83" s="236" t="s">
        <v>22</v>
      </c>
      <c r="F83" s="237" t="s">
        <v>1198</v>
      </c>
      <c r="G83" s="234"/>
      <c r="H83" s="238">
        <v>23</v>
      </c>
      <c r="I83" s="239"/>
      <c r="J83" s="234"/>
      <c r="K83" s="234"/>
      <c r="L83" s="240"/>
      <c r="M83" s="241"/>
      <c r="N83" s="242"/>
      <c r="O83" s="242"/>
      <c r="P83" s="242"/>
      <c r="Q83" s="242"/>
      <c r="R83" s="242"/>
      <c r="S83" s="242"/>
      <c r="T83" s="243"/>
      <c r="AT83" s="244" t="s">
        <v>173</v>
      </c>
      <c r="AU83" s="244" t="s">
        <v>83</v>
      </c>
      <c r="AV83" s="11" t="s">
        <v>83</v>
      </c>
      <c r="AW83" s="11" t="s">
        <v>37</v>
      </c>
      <c r="AX83" s="11" t="s">
        <v>74</v>
      </c>
      <c r="AY83" s="244" t="s">
        <v>163</v>
      </c>
    </row>
    <row r="84" s="11" customFormat="1">
      <c r="B84" s="233"/>
      <c r="C84" s="234"/>
      <c r="D84" s="235" t="s">
        <v>173</v>
      </c>
      <c r="E84" s="236" t="s">
        <v>22</v>
      </c>
      <c r="F84" s="237" t="s">
        <v>1199</v>
      </c>
      <c r="G84" s="234"/>
      <c r="H84" s="238">
        <v>24</v>
      </c>
      <c r="I84" s="239"/>
      <c r="J84" s="234"/>
      <c r="K84" s="234"/>
      <c r="L84" s="240"/>
      <c r="M84" s="241"/>
      <c r="N84" s="242"/>
      <c r="O84" s="242"/>
      <c r="P84" s="242"/>
      <c r="Q84" s="242"/>
      <c r="R84" s="242"/>
      <c r="S84" s="242"/>
      <c r="T84" s="243"/>
      <c r="AT84" s="244" t="s">
        <v>173</v>
      </c>
      <c r="AU84" s="244" t="s">
        <v>83</v>
      </c>
      <c r="AV84" s="11" t="s">
        <v>83</v>
      </c>
      <c r="AW84" s="11" t="s">
        <v>37</v>
      </c>
      <c r="AX84" s="11" t="s">
        <v>74</v>
      </c>
      <c r="AY84" s="244" t="s">
        <v>163</v>
      </c>
    </row>
    <row r="85" s="11" customFormat="1">
      <c r="B85" s="233"/>
      <c r="C85" s="234"/>
      <c r="D85" s="235" t="s">
        <v>173</v>
      </c>
      <c r="E85" s="236" t="s">
        <v>22</v>
      </c>
      <c r="F85" s="237" t="s">
        <v>1200</v>
      </c>
      <c r="G85" s="234"/>
      <c r="H85" s="238">
        <v>25</v>
      </c>
      <c r="I85" s="239"/>
      <c r="J85" s="234"/>
      <c r="K85" s="234"/>
      <c r="L85" s="240"/>
      <c r="M85" s="241"/>
      <c r="N85" s="242"/>
      <c r="O85" s="242"/>
      <c r="P85" s="242"/>
      <c r="Q85" s="242"/>
      <c r="R85" s="242"/>
      <c r="S85" s="242"/>
      <c r="T85" s="243"/>
      <c r="AT85" s="244" t="s">
        <v>173</v>
      </c>
      <c r="AU85" s="244" t="s">
        <v>83</v>
      </c>
      <c r="AV85" s="11" t="s">
        <v>83</v>
      </c>
      <c r="AW85" s="11" t="s">
        <v>37</v>
      </c>
      <c r="AX85" s="11" t="s">
        <v>74</v>
      </c>
      <c r="AY85" s="244" t="s">
        <v>163</v>
      </c>
    </row>
    <row r="86" s="11" customFormat="1">
      <c r="B86" s="233"/>
      <c r="C86" s="234"/>
      <c r="D86" s="235" t="s">
        <v>173</v>
      </c>
      <c r="E86" s="236" t="s">
        <v>22</v>
      </c>
      <c r="F86" s="237" t="s">
        <v>1201</v>
      </c>
      <c r="G86" s="234"/>
      <c r="H86" s="238">
        <v>32</v>
      </c>
      <c r="I86" s="239"/>
      <c r="J86" s="234"/>
      <c r="K86" s="234"/>
      <c r="L86" s="240"/>
      <c r="M86" s="241"/>
      <c r="N86" s="242"/>
      <c r="O86" s="242"/>
      <c r="P86" s="242"/>
      <c r="Q86" s="242"/>
      <c r="R86" s="242"/>
      <c r="S86" s="242"/>
      <c r="T86" s="243"/>
      <c r="AT86" s="244" t="s">
        <v>173</v>
      </c>
      <c r="AU86" s="244" t="s">
        <v>83</v>
      </c>
      <c r="AV86" s="11" t="s">
        <v>83</v>
      </c>
      <c r="AW86" s="11" t="s">
        <v>37</v>
      </c>
      <c r="AX86" s="11" t="s">
        <v>74</v>
      </c>
      <c r="AY86" s="244" t="s">
        <v>163</v>
      </c>
    </row>
    <row r="87" s="11" customFormat="1">
      <c r="B87" s="233"/>
      <c r="C87" s="234"/>
      <c r="D87" s="235" t="s">
        <v>173</v>
      </c>
      <c r="E87" s="236" t="s">
        <v>22</v>
      </c>
      <c r="F87" s="237" t="s">
        <v>1202</v>
      </c>
      <c r="G87" s="234"/>
      <c r="H87" s="238">
        <v>28</v>
      </c>
      <c r="I87" s="239"/>
      <c r="J87" s="234"/>
      <c r="K87" s="234"/>
      <c r="L87" s="240"/>
      <c r="M87" s="241"/>
      <c r="N87" s="242"/>
      <c r="O87" s="242"/>
      <c r="P87" s="242"/>
      <c r="Q87" s="242"/>
      <c r="R87" s="242"/>
      <c r="S87" s="242"/>
      <c r="T87" s="243"/>
      <c r="AT87" s="244" t="s">
        <v>173</v>
      </c>
      <c r="AU87" s="244" t="s">
        <v>83</v>
      </c>
      <c r="AV87" s="11" t="s">
        <v>83</v>
      </c>
      <c r="AW87" s="11" t="s">
        <v>37</v>
      </c>
      <c r="AX87" s="11" t="s">
        <v>74</v>
      </c>
      <c r="AY87" s="244" t="s">
        <v>163</v>
      </c>
    </row>
    <row r="88" s="11" customFormat="1">
      <c r="B88" s="233"/>
      <c r="C88" s="234"/>
      <c r="D88" s="235" t="s">
        <v>173</v>
      </c>
      <c r="E88" s="236" t="s">
        <v>22</v>
      </c>
      <c r="F88" s="237" t="s">
        <v>1203</v>
      </c>
      <c r="G88" s="234"/>
      <c r="H88" s="238">
        <v>23</v>
      </c>
      <c r="I88" s="239"/>
      <c r="J88" s="234"/>
      <c r="K88" s="234"/>
      <c r="L88" s="240"/>
      <c r="M88" s="241"/>
      <c r="N88" s="242"/>
      <c r="O88" s="242"/>
      <c r="P88" s="242"/>
      <c r="Q88" s="242"/>
      <c r="R88" s="242"/>
      <c r="S88" s="242"/>
      <c r="T88" s="243"/>
      <c r="AT88" s="244" t="s">
        <v>173</v>
      </c>
      <c r="AU88" s="244" t="s">
        <v>83</v>
      </c>
      <c r="AV88" s="11" t="s">
        <v>83</v>
      </c>
      <c r="AW88" s="11" t="s">
        <v>37</v>
      </c>
      <c r="AX88" s="11" t="s">
        <v>74</v>
      </c>
      <c r="AY88" s="244" t="s">
        <v>163</v>
      </c>
    </row>
    <row r="89" s="11" customFormat="1">
      <c r="B89" s="233"/>
      <c r="C89" s="234"/>
      <c r="D89" s="235" t="s">
        <v>173</v>
      </c>
      <c r="E89" s="236" t="s">
        <v>22</v>
      </c>
      <c r="F89" s="237" t="s">
        <v>1204</v>
      </c>
      <c r="G89" s="234"/>
      <c r="H89" s="238">
        <v>23</v>
      </c>
      <c r="I89" s="239"/>
      <c r="J89" s="234"/>
      <c r="K89" s="234"/>
      <c r="L89" s="240"/>
      <c r="M89" s="241"/>
      <c r="N89" s="242"/>
      <c r="O89" s="242"/>
      <c r="P89" s="242"/>
      <c r="Q89" s="242"/>
      <c r="R89" s="242"/>
      <c r="S89" s="242"/>
      <c r="T89" s="243"/>
      <c r="AT89" s="244" t="s">
        <v>173</v>
      </c>
      <c r="AU89" s="244" t="s">
        <v>83</v>
      </c>
      <c r="AV89" s="11" t="s">
        <v>83</v>
      </c>
      <c r="AW89" s="11" t="s">
        <v>37</v>
      </c>
      <c r="AX89" s="11" t="s">
        <v>74</v>
      </c>
      <c r="AY89" s="244" t="s">
        <v>163</v>
      </c>
    </row>
    <row r="90" s="11" customFormat="1">
      <c r="B90" s="233"/>
      <c r="C90" s="234"/>
      <c r="D90" s="235" t="s">
        <v>173</v>
      </c>
      <c r="E90" s="236" t="s">
        <v>22</v>
      </c>
      <c r="F90" s="237" t="s">
        <v>1205</v>
      </c>
      <c r="G90" s="234"/>
      <c r="H90" s="238">
        <v>24</v>
      </c>
      <c r="I90" s="239"/>
      <c r="J90" s="234"/>
      <c r="K90" s="234"/>
      <c r="L90" s="240"/>
      <c r="M90" s="241"/>
      <c r="N90" s="242"/>
      <c r="O90" s="242"/>
      <c r="P90" s="242"/>
      <c r="Q90" s="242"/>
      <c r="R90" s="242"/>
      <c r="S90" s="242"/>
      <c r="T90" s="243"/>
      <c r="AT90" s="244" t="s">
        <v>173</v>
      </c>
      <c r="AU90" s="244" t="s">
        <v>83</v>
      </c>
      <c r="AV90" s="11" t="s">
        <v>83</v>
      </c>
      <c r="AW90" s="11" t="s">
        <v>37</v>
      </c>
      <c r="AX90" s="11" t="s">
        <v>74</v>
      </c>
      <c r="AY90" s="244" t="s">
        <v>163</v>
      </c>
    </row>
    <row r="91" s="13" customFormat="1">
      <c r="B91" s="261"/>
      <c r="C91" s="262"/>
      <c r="D91" s="235" t="s">
        <v>173</v>
      </c>
      <c r="E91" s="263" t="s">
        <v>22</v>
      </c>
      <c r="F91" s="264" t="s">
        <v>266</v>
      </c>
      <c r="G91" s="262"/>
      <c r="H91" s="265">
        <v>202</v>
      </c>
      <c r="I91" s="266"/>
      <c r="J91" s="262"/>
      <c r="K91" s="262"/>
      <c r="L91" s="267"/>
      <c r="M91" s="268"/>
      <c r="N91" s="269"/>
      <c r="O91" s="269"/>
      <c r="P91" s="269"/>
      <c r="Q91" s="269"/>
      <c r="R91" s="269"/>
      <c r="S91" s="269"/>
      <c r="T91" s="270"/>
      <c r="AT91" s="271" t="s">
        <v>173</v>
      </c>
      <c r="AU91" s="271" t="s">
        <v>83</v>
      </c>
      <c r="AV91" s="13" t="s">
        <v>183</v>
      </c>
      <c r="AW91" s="13" t="s">
        <v>37</v>
      </c>
      <c r="AX91" s="13" t="s">
        <v>24</v>
      </c>
      <c r="AY91" s="271" t="s">
        <v>163</v>
      </c>
    </row>
    <row r="92" s="1" customFormat="1" ht="25.5" customHeight="1">
      <c r="B92" s="46"/>
      <c r="C92" s="221" t="s">
        <v>83</v>
      </c>
      <c r="D92" s="221" t="s">
        <v>166</v>
      </c>
      <c r="E92" s="222" t="s">
        <v>1206</v>
      </c>
      <c r="F92" s="223" t="s">
        <v>1207</v>
      </c>
      <c r="G92" s="224" t="s">
        <v>440</v>
      </c>
      <c r="H92" s="225">
        <v>52</v>
      </c>
      <c r="I92" s="226"/>
      <c r="J92" s="227">
        <f>ROUND(I92*H92,2)</f>
        <v>0</v>
      </c>
      <c r="K92" s="223" t="s">
        <v>232</v>
      </c>
      <c r="L92" s="72"/>
      <c r="M92" s="228" t="s">
        <v>22</v>
      </c>
      <c r="N92" s="229" t="s">
        <v>45</v>
      </c>
      <c r="O92" s="47"/>
      <c r="P92" s="230">
        <f>O92*H92</f>
        <v>0</v>
      </c>
      <c r="Q92" s="230">
        <v>0</v>
      </c>
      <c r="R92" s="230">
        <f>Q92*H92</f>
        <v>0</v>
      </c>
      <c r="S92" s="230">
        <v>0</v>
      </c>
      <c r="T92" s="231">
        <f>S92*H92</f>
        <v>0</v>
      </c>
      <c r="AR92" s="24" t="s">
        <v>183</v>
      </c>
      <c r="AT92" s="24" t="s">
        <v>166</v>
      </c>
      <c r="AU92" s="24" t="s">
        <v>83</v>
      </c>
      <c r="AY92" s="24" t="s">
        <v>163</v>
      </c>
      <c r="BE92" s="232">
        <f>IF(N92="základní",J92,0)</f>
        <v>0</v>
      </c>
      <c r="BF92" s="232">
        <f>IF(N92="snížená",J92,0)</f>
        <v>0</v>
      </c>
      <c r="BG92" s="232">
        <f>IF(N92="zákl. přenesená",J92,0)</f>
        <v>0</v>
      </c>
      <c r="BH92" s="232">
        <f>IF(N92="sníž. přenesená",J92,0)</f>
        <v>0</v>
      </c>
      <c r="BI92" s="232">
        <f>IF(N92="nulová",J92,0)</f>
        <v>0</v>
      </c>
      <c r="BJ92" s="24" t="s">
        <v>24</v>
      </c>
      <c r="BK92" s="232">
        <f>ROUND(I92*H92,2)</f>
        <v>0</v>
      </c>
      <c r="BL92" s="24" t="s">
        <v>183</v>
      </c>
      <c r="BM92" s="24" t="s">
        <v>1208</v>
      </c>
    </row>
    <row r="93" s="1" customFormat="1">
      <c r="B93" s="46"/>
      <c r="C93" s="74"/>
      <c r="D93" s="235" t="s">
        <v>234</v>
      </c>
      <c r="E93" s="74"/>
      <c r="F93" s="259" t="s">
        <v>1197</v>
      </c>
      <c r="G93" s="74"/>
      <c r="H93" s="74"/>
      <c r="I93" s="191"/>
      <c r="J93" s="74"/>
      <c r="K93" s="74"/>
      <c r="L93" s="72"/>
      <c r="M93" s="260"/>
      <c r="N93" s="47"/>
      <c r="O93" s="47"/>
      <c r="P93" s="47"/>
      <c r="Q93" s="47"/>
      <c r="R93" s="47"/>
      <c r="S93" s="47"/>
      <c r="T93" s="95"/>
      <c r="AT93" s="24" t="s">
        <v>234</v>
      </c>
      <c r="AU93" s="24" t="s">
        <v>83</v>
      </c>
    </row>
    <row r="94" s="11" customFormat="1">
      <c r="B94" s="233"/>
      <c r="C94" s="234"/>
      <c r="D94" s="235" t="s">
        <v>173</v>
      </c>
      <c r="E94" s="236" t="s">
        <v>22</v>
      </c>
      <c r="F94" s="237" t="s">
        <v>1209</v>
      </c>
      <c r="G94" s="234"/>
      <c r="H94" s="238">
        <v>8</v>
      </c>
      <c r="I94" s="239"/>
      <c r="J94" s="234"/>
      <c r="K94" s="234"/>
      <c r="L94" s="240"/>
      <c r="M94" s="241"/>
      <c r="N94" s="242"/>
      <c r="O94" s="242"/>
      <c r="P94" s="242"/>
      <c r="Q94" s="242"/>
      <c r="R94" s="242"/>
      <c r="S94" s="242"/>
      <c r="T94" s="243"/>
      <c r="AT94" s="244" t="s">
        <v>173</v>
      </c>
      <c r="AU94" s="244" t="s">
        <v>83</v>
      </c>
      <c r="AV94" s="11" t="s">
        <v>83</v>
      </c>
      <c r="AW94" s="11" t="s">
        <v>37</v>
      </c>
      <c r="AX94" s="11" t="s">
        <v>74</v>
      </c>
      <c r="AY94" s="244" t="s">
        <v>163</v>
      </c>
    </row>
    <row r="95" s="11" customFormat="1">
      <c r="B95" s="233"/>
      <c r="C95" s="234"/>
      <c r="D95" s="235" t="s">
        <v>173</v>
      </c>
      <c r="E95" s="236" t="s">
        <v>22</v>
      </c>
      <c r="F95" s="237" t="s">
        <v>1210</v>
      </c>
      <c r="G95" s="234"/>
      <c r="H95" s="238">
        <v>4</v>
      </c>
      <c r="I95" s="239"/>
      <c r="J95" s="234"/>
      <c r="K95" s="234"/>
      <c r="L95" s="240"/>
      <c r="M95" s="241"/>
      <c r="N95" s="242"/>
      <c r="O95" s="242"/>
      <c r="P95" s="242"/>
      <c r="Q95" s="242"/>
      <c r="R95" s="242"/>
      <c r="S95" s="242"/>
      <c r="T95" s="243"/>
      <c r="AT95" s="244" t="s">
        <v>173</v>
      </c>
      <c r="AU95" s="244" t="s">
        <v>83</v>
      </c>
      <c r="AV95" s="11" t="s">
        <v>83</v>
      </c>
      <c r="AW95" s="11" t="s">
        <v>37</v>
      </c>
      <c r="AX95" s="11" t="s">
        <v>74</v>
      </c>
      <c r="AY95" s="244" t="s">
        <v>163</v>
      </c>
    </row>
    <row r="96" s="11" customFormat="1">
      <c r="B96" s="233"/>
      <c r="C96" s="234"/>
      <c r="D96" s="235" t="s">
        <v>173</v>
      </c>
      <c r="E96" s="236" t="s">
        <v>22</v>
      </c>
      <c r="F96" s="237" t="s">
        <v>1211</v>
      </c>
      <c r="G96" s="234"/>
      <c r="H96" s="238">
        <v>11</v>
      </c>
      <c r="I96" s="239"/>
      <c r="J96" s="234"/>
      <c r="K96" s="234"/>
      <c r="L96" s="240"/>
      <c r="M96" s="241"/>
      <c r="N96" s="242"/>
      <c r="O96" s="242"/>
      <c r="P96" s="242"/>
      <c r="Q96" s="242"/>
      <c r="R96" s="242"/>
      <c r="S96" s="242"/>
      <c r="T96" s="243"/>
      <c r="AT96" s="244" t="s">
        <v>173</v>
      </c>
      <c r="AU96" s="244" t="s">
        <v>83</v>
      </c>
      <c r="AV96" s="11" t="s">
        <v>83</v>
      </c>
      <c r="AW96" s="11" t="s">
        <v>37</v>
      </c>
      <c r="AX96" s="11" t="s">
        <v>74</v>
      </c>
      <c r="AY96" s="244" t="s">
        <v>163</v>
      </c>
    </row>
    <row r="97" s="11" customFormat="1">
      <c r="B97" s="233"/>
      <c r="C97" s="234"/>
      <c r="D97" s="235" t="s">
        <v>173</v>
      </c>
      <c r="E97" s="236" t="s">
        <v>22</v>
      </c>
      <c r="F97" s="237" t="s">
        <v>1212</v>
      </c>
      <c r="G97" s="234"/>
      <c r="H97" s="238">
        <v>10</v>
      </c>
      <c r="I97" s="239"/>
      <c r="J97" s="234"/>
      <c r="K97" s="234"/>
      <c r="L97" s="240"/>
      <c r="M97" s="241"/>
      <c r="N97" s="242"/>
      <c r="O97" s="242"/>
      <c r="P97" s="242"/>
      <c r="Q97" s="242"/>
      <c r="R97" s="242"/>
      <c r="S97" s="242"/>
      <c r="T97" s="243"/>
      <c r="AT97" s="244" t="s">
        <v>173</v>
      </c>
      <c r="AU97" s="244" t="s">
        <v>83</v>
      </c>
      <c r="AV97" s="11" t="s">
        <v>83</v>
      </c>
      <c r="AW97" s="11" t="s">
        <v>37</v>
      </c>
      <c r="AX97" s="11" t="s">
        <v>74</v>
      </c>
      <c r="AY97" s="244" t="s">
        <v>163</v>
      </c>
    </row>
    <row r="98" s="11" customFormat="1">
      <c r="B98" s="233"/>
      <c r="C98" s="234"/>
      <c r="D98" s="235" t="s">
        <v>173</v>
      </c>
      <c r="E98" s="236" t="s">
        <v>22</v>
      </c>
      <c r="F98" s="237" t="s">
        <v>1213</v>
      </c>
      <c r="G98" s="234"/>
      <c r="H98" s="238">
        <v>4</v>
      </c>
      <c r="I98" s="239"/>
      <c r="J98" s="234"/>
      <c r="K98" s="234"/>
      <c r="L98" s="240"/>
      <c r="M98" s="241"/>
      <c r="N98" s="242"/>
      <c r="O98" s="242"/>
      <c r="P98" s="242"/>
      <c r="Q98" s="242"/>
      <c r="R98" s="242"/>
      <c r="S98" s="242"/>
      <c r="T98" s="243"/>
      <c r="AT98" s="244" t="s">
        <v>173</v>
      </c>
      <c r="AU98" s="244" t="s">
        <v>83</v>
      </c>
      <c r="AV98" s="11" t="s">
        <v>83</v>
      </c>
      <c r="AW98" s="11" t="s">
        <v>37</v>
      </c>
      <c r="AX98" s="11" t="s">
        <v>74</v>
      </c>
      <c r="AY98" s="244" t="s">
        <v>163</v>
      </c>
    </row>
    <row r="99" s="11" customFormat="1">
      <c r="B99" s="233"/>
      <c r="C99" s="234"/>
      <c r="D99" s="235" t="s">
        <v>173</v>
      </c>
      <c r="E99" s="236" t="s">
        <v>22</v>
      </c>
      <c r="F99" s="237" t="s">
        <v>1214</v>
      </c>
      <c r="G99" s="234"/>
      <c r="H99" s="238">
        <v>5</v>
      </c>
      <c r="I99" s="239"/>
      <c r="J99" s="234"/>
      <c r="K99" s="234"/>
      <c r="L99" s="240"/>
      <c r="M99" s="241"/>
      <c r="N99" s="242"/>
      <c r="O99" s="242"/>
      <c r="P99" s="242"/>
      <c r="Q99" s="242"/>
      <c r="R99" s="242"/>
      <c r="S99" s="242"/>
      <c r="T99" s="243"/>
      <c r="AT99" s="244" t="s">
        <v>173</v>
      </c>
      <c r="AU99" s="244" t="s">
        <v>83</v>
      </c>
      <c r="AV99" s="11" t="s">
        <v>83</v>
      </c>
      <c r="AW99" s="11" t="s">
        <v>37</v>
      </c>
      <c r="AX99" s="11" t="s">
        <v>74</v>
      </c>
      <c r="AY99" s="244" t="s">
        <v>163</v>
      </c>
    </row>
    <row r="100" s="11" customFormat="1">
      <c r="B100" s="233"/>
      <c r="C100" s="234"/>
      <c r="D100" s="235" t="s">
        <v>173</v>
      </c>
      <c r="E100" s="236" t="s">
        <v>22</v>
      </c>
      <c r="F100" s="237" t="s">
        <v>1215</v>
      </c>
      <c r="G100" s="234"/>
      <c r="H100" s="238">
        <v>5</v>
      </c>
      <c r="I100" s="239"/>
      <c r="J100" s="234"/>
      <c r="K100" s="234"/>
      <c r="L100" s="240"/>
      <c r="M100" s="241"/>
      <c r="N100" s="242"/>
      <c r="O100" s="242"/>
      <c r="P100" s="242"/>
      <c r="Q100" s="242"/>
      <c r="R100" s="242"/>
      <c r="S100" s="242"/>
      <c r="T100" s="243"/>
      <c r="AT100" s="244" t="s">
        <v>173</v>
      </c>
      <c r="AU100" s="244" t="s">
        <v>83</v>
      </c>
      <c r="AV100" s="11" t="s">
        <v>83</v>
      </c>
      <c r="AW100" s="11" t="s">
        <v>37</v>
      </c>
      <c r="AX100" s="11" t="s">
        <v>74</v>
      </c>
      <c r="AY100" s="244" t="s">
        <v>163</v>
      </c>
    </row>
    <row r="101" s="11" customFormat="1">
      <c r="B101" s="233"/>
      <c r="C101" s="234"/>
      <c r="D101" s="235" t="s">
        <v>173</v>
      </c>
      <c r="E101" s="236" t="s">
        <v>22</v>
      </c>
      <c r="F101" s="237" t="s">
        <v>1216</v>
      </c>
      <c r="G101" s="234"/>
      <c r="H101" s="238">
        <v>5</v>
      </c>
      <c r="I101" s="239"/>
      <c r="J101" s="234"/>
      <c r="K101" s="234"/>
      <c r="L101" s="240"/>
      <c r="M101" s="241"/>
      <c r="N101" s="242"/>
      <c r="O101" s="242"/>
      <c r="P101" s="242"/>
      <c r="Q101" s="242"/>
      <c r="R101" s="242"/>
      <c r="S101" s="242"/>
      <c r="T101" s="243"/>
      <c r="AT101" s="244" t="s">
        <v>173</v>
      </c>
      <c r="AU101" s="244" t="s">
        <v>83</v>
      </c>
      <c r="AV101" s="11" t="s">
        <v>83</v>
      </c>
      <c r="AW101" s="11" t="s">
        <v>37</v>
      </c>
      <c r="AX101" s="11" t="s">
        <v>74</v>
      </c>
      <c r="AY101" s="244" t="s">
        <v>163</v>
      </c>
    </row>
    <row r="102" s="13" customFormat="1">
      <c r="B102" s="261"/>
      <c r="C102" s="262"/>
      <c r="D102" s="235" t="s">
        <v>173</v>
      </c>
      <c r="E102" s="263" t="s">
        <v>22</v>
      </c>
      <c r="F102" s="264" t="s">
        <v>266</v>
      </c>
      <c r="G102" s="262"/>
      <c r="H102" s="265">
        <v>52</v>
      </c>
      <c r="I102" s="266"/>
      <c r="J102" s="262"/>
      <c r="K102" s="262"/>
      <c r="L102" s="267"/>
      <c r="M102" s="268"/>
      <c r="N102" s="269"/>
      <c r="O102" s="269"/>
      <c r="P102" s="269"/>
      <c r="Q102" s="269"/>
      <c r="R102" s="269"/>
      <c r="S102" s="269"/>
      <c r="T102" s="270"/>
      <c r="AT102" s="271" t="s">
        <v>173</v>
      </c>
      <c r="AU102" s="271" t="s">
        <v>83</v>
      </c>
      <c r="AV102" s="13" t="s">
        <v>183</v>
      </c>
      <c r="AW102" s="13" t="s">
        <v>37</v>
      </c>
      <c r="AX102" s="13" t="s">
        <v>24</v>
      </c>
      <c r="AY102" s="271" t="s">
        <v>163</v>
      </c>
    </row>
    <row r="103" s="1" customFormat="1" ht="25.5" customHeight="1">
      <c r="B103" s="46"/>
      <c r="C103" s="221" t="s">
        <v>178</v>
      </c>
      <c r="D103" s="221" t="s">
        <v>166</v>
      </c>
      <c r="E103" s="222" t="s">
        <v>1217</v>
      </c>
      <c r="F103" s="223" t="s">
        <v>1218</v>
      </c>
      <c r="G103" s="224" t="s">
        <v>440</v>
      </c>
      <c r="H103" s="225">
        <v>29400</v>
      </c>
      <c r="I103" s="226"/>
      <c r="J103" s="227">
        <f>ROUND(I103*H103,2)</f>
        <v>0</v>
      </c>
      <c r="K103" s="223" t="s">
        <v>232</v>
      </c>
      <c r="L103" s="72"/>
      <c r="M103" s="228" t="s">
        <v>22</v>
      </c>
      <c r="N103" s="229" t="s">
        <v>45</v>
      </c>
      <c r="O103" s="47"/>
      <c r="P103" s="230">
        <f>O103*H103</f>
        <v>0</v>
      </c>
      <c r="Q103" s="230">
        <v>0</v>
      </c>
      <c r="R103" s="230">
        <f>Q103*H103</f>
        <v>0</v>
      </c>
      <c r="S103" s="230">
        <v>0</v>
      </c>
      <c r="T103" s="231">
        <f>S103*H103</f>
        <v>0</v>
      </c>
      <c r="AR103" s="24" t="s">
        <v>183</v>
      </c>
      <c r="AT103" s="24" t="s">
        <v>166</v>
      </c>
      <c r="AU103" s="24" t="s">
        <v>83</v>
      </c>
      <c r="AY103" s="24" t="s">
        <v>163</v>
      </c>
      <c r="BE103" s="232">
        <f>IF(N103="základní",J103,0)</f>
        <v>0</v>
      </c>
      <c r="BF103" s="232">
        <f>IF(N103="snížená",J103,0)</f>
        <v>0</v>
      </c>
      <c r="BG103" s="232">
        <f>IF(N103="zákl. přenesená",J103,0)</f>
        <v>0</v>
      </c>
      <c r="BH103" s="232">
        <f>IF(N103="sníž. přenesená",J103,0)</f>
        <v>0</v>
      </c>
      <c r="BI103" s="232">
        <f>IF(N103="nulová",J103,0)</f>
        <v>0</v>
      </c>
      <c r="BJ103" s="24" t="s">
        <v>24</v>
      </c>
      <c r="BK103" s="232">
        <f>ROUND(I103*H103,2)</f>
        <v>0</v>
      </c>
      <c r="BL103" s="24" t="s">
        <v>183</v>
      </c>
      <c r="BM103" s="24" t="s">
        <v>1219</v>
      </c>
    </row>
    <row r="104" s="1" customFormat="1">
      <c r="B104" s="46"/>
      <c r="C104" s="74"/>
      <c r="D104" s="235" t="s">
        <v>234</v>
      </c>
      <c r="E104" s="74"/>
      <c r="F104" s="259" t="s">
        <v>1197</v>
      </c>
      <c r="G104" s="74"/>
      <c r="H104" s="74"/>
      <c r="I104" s="191"/>
      <c r="J104" s="74"/>
      <c r="K104" s="74"/>
      <c r="L104" s="72"/>
      <c r="M104" s="260"/>
      <c r="N104" s="47"/>
      <c r="O104" s="47"/>
      <c r="P104" s="47"/>
      <c r="Q104" s="47"/>
      <c r="R104" s="47"/>
      <c r="S104" s="47"/>
      <c r="T104" s="95"/>
      <c r="AT104" s="24" t="s">
        <v>234</v>
      </c>
      <c r="AU104" s="24" t="s">
        <v>83</v>
      </c>
    </row>
    <row r="105" s="11" customFormat="1">
      <c r="B105" s="233"/>
      <c r="C105" s="234"/>
      <c r="D105" s="235" t="s">
        <v>173</v>
      </c>
      <c r="E105" s="236" t="s">
        <v>22</v>
      </c>
      <c r="F105" s="237" t="s">
        <v>1220</v>
      </c>
      <c r="G105" s="234"/>
      <c r="H105" s="238">
        <v>5520</v>
      </c>
      <c r="I105" s="239"/>
      <c r="J105" s="234"/>
      <c r="K105" s="234"/>
      <c r="L105" s="240"/>
      <c r="M105" s="241"/>
      <c r="N105" s="242"/>
      <c r="O105" s="242"/>
      <c r="P105" s="242"/>
      <c r="Q105" s="242"/>
      <c r="R105" s="242"/>
      <c r="S105" s="242"/>
      <c r="T105" s="243"/>
      <c r="AT105" s="244" t="s">
        <v>173</v>
      </c>
      <c r="AU105" s="244" t="s">
        <v>83</v>
      </c>
      <c r="AV105" s="11" t="s">
        <v>83</v>
      </c>
      <c r="AW105" s="11" t="s">
        <v>37</v>
      </c>
      <c r="AX105" s="11" t="s">
        <v>74</v>
      </c>
      <c r="AY105" s="244" t="s">
        <v>163</v>
      </c>
    </row>
    <row r="106" s="11" customFormat="1">
      <c r="B106" s="233"/>
      <c r="C106" s="234"/>
      <c r="D106" s="235" t="s">
        <v>173</v>
      </c>
      <c r="E106" s="236" t="s">
        <v>22</v>
      </c>
      <c r="F106" s="237" t="s">
        <v>1221</v>
      </c>
      <c r="G106" s="234"/>
      <c r="H106" s="238">
        <v>2880</v>
      </c>
      <c r="I106" s="239"/>
      <c r="J106" s="234"/>
      <c r="K106" s="234"/>
      <c r="L106" s="240"/>
      <c r="M106" s="241"/>
      <c r="N106" s="242"/>
      <c r="O106" s="242"/>
      <c r="P106" s="242"/>
      <c r="Q106" s="242"/>
      <c r="R106" s="242"/>
      <c r="S106" s="242"/>
      <c r="T106" s="243"/>
      <c r="AT106" s="244" t="s">
        <v>173</v>
      </c>
      <c r="AU106" s="244" t="s">
        <v>83</v>
      </c>
      <c r="AV106" s="11" t="s">
        <v>83</v>
      </c>
      <c r="AW106" s="11" t="s">
        <v>37</v>
      </c>
      <c r="AX106" s="11" t="s">
        <v>74</v>
      </c>
      <c r="AY106" s="244" t="s">
        <v>163</v>
      </c>
    </row>
    <row r="107" s="11" customFormat="1">
      <c r="B107" s="233"/>
      <c r="C107" s="234"/>
      <c r="D107" s="235" t="s">
        <v>173</v>
      </c>
      <c r="E107" s="236" t="s">
        <v>22</v>
      </c>
      <c r="F107" s="237" t="s">
        <v>1222</v>
      </c>
      <c r="G107" s="234"/>
      <c r="H107" s="238">
        <v>4500</v>
      </c>
      <c r="I107" s="239"/>
      <c r="J107" s="234"/>
      <c r="K107" s="234"/>
      <c r="L107" s="240"/>
      <c r="M107" s="241"/>
      <c r="N107" s="242"/>
      <c r="O107" s="242"/>
      <c r="P107" s="242"/>
      <c r="Q107" s="242"/>
      <c r="R107" s="242"/>
      <c r="S107" s="242"/>
      <c r="T107" s="243"/>
      <c r="AT107" s="244" t="s">
        <v>173</v>
      </c>
      <c r="AU107" s="244" t="s">
        <v>83</v>
      </c>
      <c r="AV107" s="11" t="s">
        <v>83</v>
      </c>
      <c r="AW107" s="11" t="s">
        <v>37</v>
      </c>
      <c r="AX107" s="11" t="s">
        <v>74</v>
      </c>
      <c r="AY107" s="244" t="s">
        <v>163</v>
      </c>
    </row>
    <row r="108" s="11" customFormat="1">
      <c r="B108" s="233"/>
      <c r="C108" s="234"/>
      <c r="D108" s="235" t="s">
        <v>173</v>
      </c>
      <c r="E108" s="236" t="s">
        <v>22</v>
      </c>
      <c r="F108" s="237" t="s">
        <v>1223</v>
      </c>
      <c r="G108" s="234"/>
      <c r="H108" s="238">
        <v>7680</v>
      </c>
      <c r="I108" s="239"/>
      <c r="J108" s="234"/>
      <c r="K108" s="234"/>
      <c r="L108" s="240"/>
      <c r="M108" s="241"/>
      <c r="N108" s="242"/>
      <c r="O108" s="242"/>
      <c r="P108" s="242"/>
      <c r="Q108" s="242"/>
      <c r="R108" s="242"/>
      <c r="S108" s="242"/>
      <c r="T108" s="243"/>
      <c r="AT108" s="244" t="s">
        <v>173</v>
      </c>
      <c r="AU108" s="244" t="s">
        <v>83</v>
      </c>
      <c r="AV108" s="11" t="s">
        <v>83</v>
      </c>
      <c r="AW108" s="11" t="s">
        <v>37</v>
      </c>
      <c r="AX108" s="11" t="s">
        <v>74</v>
      </c>
      <c r="AY108" s="244" t="s">
        <v>163</v>
      </c>
    </row>
    <row r="109" s="11" customFormat="1">
      <c r="B109" s="233"/>
      <c r="C109" s="234"/>
      <c r="D109" s="235" t="s">
        <v>173</v>
      </c>
      <c r="E109" s="236" t="s">
        <v>22</v>
      </c>
      <c r="F109" s="237" t="s">
        <v>1224</v>
      </c>
      <c r="G109" s="234"/>
      <c r="H109" s="238">
        <v>2520</v>
      </c>
      <c r="I109" s="239"/>
      <c r="J109" s="234"/>
      <c r="K109" s="234"/>
      <c r="L109" s="240"/>
      <c r="M109" s="241"/>
      <c r="N109" s="242"/>
      <c r="O109" s="242"/>
      <c r="P109" s="242"/>
      <c r="Q109" s="242"/>
      <c r="R109" s="242"/>
      <c r="S109" s="242"/>
      <c r="T109" s="243"/>
      <c r="AT109" s="244" t="s">
        <v>173</v>
      </c>
      <c r="AU109" s="244" t="s">
        <v>83</v>
      </c>
      <c r="AV109" s="11" t="s">
        <v>83</v>
      </c>
      <c r="AW109" s="11" t="s">
        <v>37</v>
      </c>
      <c r="AX109" s="11" t="s">
        <v>74</v>
      </c>
      <c r="AY109" s="244" t="s">
        <v>163</v>
      </c>
    </row>
    <row r="110" s="11" customFormat="1">
      <c r="B110" s="233"/>
      <c r="C110" s="234"/>
      <c r="D110" s="235" t="s">
        <v>173</v>
      </c>
      <c r="E110" s="236" t="s">
        <v>22</v>
      </c>
      <c r="F110" s="237" t="s">
        <v>1225</v>
      </c>
      <c r="G110" s="234"/>
      <c r="H110" s="238">
        <v>2070</v>
      </c>
      <c r="I110" s="239"/>
      <c r="J110" s="234"/>
      <c r="K110" s="234"/>
      <c r="L110" s="240"/>
      <c r="M110" s="241"/>
      <c r="N110" s="242"/>
      <c r="O110" s="242"/>
      <c r="P110" s="242"/>
      <c r="Q110" s="242"/>
      <c r="R110" s="242"/>
      <c r="S110" s="242"/>
      <c r="T110" s="243"/>
      <c r="AT110" s="244" t="s">
        <v>173</v>
      </c>
      <c r="AU110" s="244" t="s">
        <v>83</v>
      </c>
      <c r="AV110" s="11" t="s">
        <v>83</v>
      </c>
      <c r="AW110" s="11" t="s">
        <v>37</v>
      </c>
      <c r="AX110" s="11" t="s">
        <v>74</v>
      </c>
      <c r="AY110" s="244" t="s">
        <v>163</v>
      </c>
    </row>
    <row r="111" s="11" customFormat="1">
      <c r="B111" s="233"/>
      <c r="C111" s="234"/>
      <c r="D111" s="235" t="s">
        <v>173</v>
      </c>
      <c r="E111" s="236" t="s">
        <v>22</v>
      </c>
      <c r="F111" s="237" t="s">
        <v>1226</v>
      </c>
      <c r="G111" s="234"/>
      <c r="H111" s="238">
        <v>2070</v>
      </c>
      <c r="I111" s="239"/>
      <c r="J111" s="234"/>
      <c r="K111" s="234"/>
      <c r="L111" s="240"/>
      <c r="M111" s="241"/>
      <c r="N111" s="242"/>
      <c r="O111" s="242"/>
      <c r="P111" s="242"/>
      <c r="Q111" s="242"/>
      <c r="R111" s="242"/>
      <c r="S111" s="242"/>
      <c r="T111" s="243"/>
      <c r="AT111" s="244" t="s">
        <v>173</v>
      </c>
      <c r="AU111" s="244" t="s">
        <v>83</v>
      </c>
      <c r="AV111" s="11" t="s">
        <v>83</v>
      </c>
      <c r="AW111" s="11" t="s">
        <v>37</v>
      </c>
      <c r="AX111" s="11" t="s">
        <v>74</v>
      </c>
      <c r="AY111" s="244" t="s">
        <v>163</v>
      </c>
    </row>
    <row r="112" s="11" customFormat="1">
      <c r="B112" s="233"/>
      <c r="C112" s="234"/>
      <c r="D112" s="235" t="s">
        <v>173</v>
      </c>
      <c r="E112" s="236" t="s">
        <v>22</v>
      </c>
      <c r="F112" s="237" t="s">
        <v>1227</v>
      </c>
      <c r="G112" s="234"/>
      <c r="H112" s="238">
        <v>2160</v>
      </c>
      <c r="I112" s="239"/>
      <c r="J112" s="234"/>
      <c r="K112" s="234"/>
      <c r="L112" s="240"/>
      <c r="M112" s="241"/>
      <c r="N112" s="242"/>
      <c r="O112" s="242"/>
      <c r="P112" s="242"/>
      <c r="Q112" s="242"/>
      <c r="R112" s="242"/>
      <c r="S112" s="242"/>
      <c r="T112" s="243"/>
      <c r="AT112" s="244" t="s">
        <v>173</v>
      </c>
      <c r="AU112" s="244" t="s">
        <v>83</v>
      </c>
      <c r="AV112" s="11" t="s">
        <v>83</v>
      </c>
      <c r="AW112" s="11" t="s">
        <v>37</v>
      </c>
      <c r="AX112" s="11" t="s">
        <v>74</v>
      </c>
      <c r="AY112" s="244" t="s">
        <v>163</v>
      </c>
    </row>
    <row r="113" s="13" customFormat="1">
      <c r="B113" s="261"/>
      <c r="C113" s="262"/>
      <c r="D113" s="235" t="s">
        <v>173</v>
      </c>
      <c r="E113" s="263" t="s">
        <v>22</v>
      </c>
      <c r="F113" s="264" t="s">
        <v>266</v>
      </c>
      <c r="G113" s="262"/>
      <c r="H113" s="265">
        <v>29400</v>
      </c>
      <c r="I113" s="266"/>
      <c r="J113" s="262"/>
      <c r="K113" s="262"/>
      <c r="L113" s="267"/>
      <c r="M113" s="268"/>
      <c r="N113" s="269"/>
      <c r="O113" s="269"/>
      <c r="P113" s="269"/>
      <c r="Q113" s="269"/>
      <c r="R113" s="269"/>
      <c r="S113" s="269"/>
      <c r="T113" s="270"/>
      <c r="AT113" s="271" t="s">
        <v>173</v>
      </c>
      <c r="AU113" s="271" t="s">
        <v>83</v>
      </c>
      <c r="AV113" s="13" t="s">
        <v>183</v>
      </c>
      <c r="AW113" s="13" t="s">
        <v>37</v>
      </c>
      <c r="AX113" s="13" t="s">
        <v>24</v>
      </c>
      <c r="AY113" s="271" t="s">
        <v>163</v>
      </c>
    </row>
    <row r="114" s="1" customFormat="1" ht="25.5" customHeight="1">
      <c r="B114" s="46"/>
      <c r="C114" s="221" t="s">
        <v>183</v>
      </c>
      <c r="D114" s="221" t="s">
        <v>166</v>
      </c>
      <c r="E114" s="222" t="s">
        <v>1228</v>
      </c>
      <c r="F114" s="223" t="s">
        <v>1229</v>
      </c>
      <c r="G114" s="224" t="s">
        <v>440</v>
      </c>
      <c r="H114" s="225">
        <v>8490</v>
      </c>
      <c r="I114" s="226"/>
      <c r="J114" s="227">
        <f>ROUND(I114*H114,2)</f>
        <v>0</v>
      </c>
      <c r="K114" s="223" t="s">
        <v>232</v>
      </c>
      <c r="L114" s="72"/>
      <c r="M114" s="228" t="s">
        <v>22</v>
      </c>
      <c r="N114" s="229" t="s">
        <v>45</v>
      </c>
      <c r="O114" s="47"/>
      <c r="P114" s="230">
        <f>O114*H114</f>
        <v>0</v>
      </c>
      <c r="Q114" s="230">
        <v>0</v>
      </c>
      <c r="R114" s="230">
        <f>Q114*H114</f>
        <v>0</v>
      </c>
      <c r="S114" s="230">
        <v>0</v>
      </c>
      <c r="T114" s="231">
        <f>S114*H114</f>
        <v>0</v>
      </c>
      <c r="AR114" s="24" t="s">
        <v>183</v>
      </c>
      <c r="AT114" s="24" t="s">
        <v>166</v>
      </c>
      <c r="AU114" s="24" t="s">
        <v>83</v>
      </c>
      <c r="AY114" s="24" t="s">
        <v>163</v>
      </c>
      <c r="BE114" s="232">
        <f>IF(N114="základní",J114,0)</f>
        <v>0</v>
      </c>
      <c r="BF114" s="232">
        <f>IF(N114="snížená",J114,0)</f>
        <v>0</v>
      </c>
      <c r="BG114" s="232">
        <f>IF(N114="zákl. přenesená",J114,0)</f>
        <v>0</v>
      </c>
      <c r="BH114" s="232">
        <f>IF(N114="sníž. přenesená",J114,0)</f>
        <v>0</v>
      </c>
      <c r="BI114" s="232">
        <f>IF(N114="nulová",J114,0)</f>
        <v>0</v>
      </c>
      <c r="BJ114" s="24" t="s">
        <v>24</v>
      </c>
      <c r="BK114" s="232">
        <f>ROUND(I114*H114,2)</f>
        <v>0</v>
      </c>
      <c r="BL114" s="24" t="s">
        <v>183</v>
      </c>
      <c r="BM114" s="24" t="s">
        <v>1230</v>
      </c>
    </row>
    <row r="115" s="1" customFormat="1">
      <c r="B115" s="46"/>
      <c r="C115" s="74"/>
      <c r="D115" s="235" t="s">
        <v>234</v>
      </c>
      <c r="E115" s="74"/>
      <c r="F115" s="259" t="s">
        <v>1197</v>
      </c>
      <c r="G115" s="74"/>
      <c r="H115" s="74"/>
      <c r="I115" s="191"/>
      <c r="J115" s="74"/>
      <c r="K115" s="74"/>
      <c r="L115" s="72"/>
      <c r="M115" s="260"/>
      <c r="N115" s="47"/>
      <c r="O115" s="47"/>
      <c r="P115" s="47"/>
      <c r="Q115" s="47"/>
      <c r="R115" s="47"/>
      <c r="S115" s="47"/>
      <c r="T115" s="95"/>
      <c r="AT115" s="24" t="s">
        <v>234</v>
      </c>
      <c r="AU115" s="24" t="s">
        <v>83</v>
      </c>
    </row>
    <row r="116" s="11" customFormat="1">
      <c r="B116" s="233"/>
      <c r="C116" s="234"/>
      <c r="D116" s="235" t="s">
        <v>173</v>
      </c>
      <c r="E116" s="236" t="s">
        <v>22</v>
      </c>
      <c r="F116" s="237" t="s">
        <v>1231</v>
      </c>
      <c r="G116" s="234"/>
      <c r="H116" s="238">
        <v>1920</v>
      </c>
      <c r="I116" s="239"/>
      <c r="J116" s="234"/>
      <c r="K116" s="234"/>
      <c r="L116" s="240"/>
      <c r="M116" s="241"/>
      <c r="N116" s="242"/>
      <c r="O116" s="242"/>
      <c r="P116" s="242"/>
      <c r="Q116" s="242"/>
      <c r="R116" s="242"/>
      <c r="S116" s="242"/>
      <c r="T116" s="243"/>
      <c r="AT116" s="244" t="s">
        <v>173</v>
      </c>
      <c r="AU116" s="244" t="s">
        <v>83</v>
      </c>
      <c r="AV116" s="11" t="s">
        <v>83</v>
      </c>
      <c r="AW116" s="11" t="s">
        <v>37</v>
      </c>
      <c r="AX116" s="11" t="s">
        <v>74</v>
      </c>
      <c r="AY116" s="244" t="s">
        <v>163</v>
      </c>
    </row>
    <row r="117" s="11" customFormat="1">
      <c r="B117" s="233"/>
      <c r="C117" s="234"/>
      <c r="D117" s="235" t="s">
        <v>173</v>
      </c>
      <c r="E117" s="236" t="s">
        <v>22</v>
      </c>
      <c r="F117" s="237" t="s">
        <v>1232</v>
      </c>
      <c r="G117" s="234"/>
      <c r="H117" s="238">
        <v>480</v>
      </c>
      <c r="I117" s="239"/>
      <c r="J117" s="234"/>
      <c r="K117" s="234"/>
      <c r="L117" s="240"/>
      <c r="M117" s="241"/>
      <c r="N117" s="242"/>
      <c r="O117" s="242"/>
      <c r="P117" s="242"/>
      <c r="Q117" s="242"/>
      <c r="R117" s="242"/>
      <c r="S117" s="242"/>
      <c r="T117" s="243"/>
      <c r="AT117" s="244" t="s">
        <v>173</v>
      </c>
      <c r="AU117" s="244" t="s">
        <v>83</v>
      </c>
      <c r="AV117" s="11" t="s">
        <v>83</v>
      </c>
      <c r="AW117" s="11" t="s">
        <v>37</v>
      </c>
      <c r="AX117" s="11" t="s">
        <v>74</v>
      </c>
      <c r="AY117" s="244" t="s">
        <v>163</v>
      </c>
    </row>
    <row r="118" s="11" customFormat="1">
      <c r="B118" s="233"/>
      <c r="C118" s="234"/>
      <c r="D118" s="235" t="s">
        <v>173</v>
      </c>
      <c r="E118" s="236" t="s">
        <v>22</v>
      </c>
      <c r="F118" s="237" t="s">
        <v>1233</v>
      </c>
      <c r="G118" s="234"/>
      <c r="H118" s="238">
        <v>1980</v>
      </c>
      <c r="I118" s="239"/>
      <c r="J118" s="234"/>
      <c r="K118" s="234"/>
      <c r="L118" s="240"/>
      <c r="M118" s="241"/>
      <c r="N118" s="242"/>
      <c r="O118" s="242"/>
      <c r="P118" s="242"/>
      <c r="Q118" s="242"/>
      <c r="R118" s="242"/>
      <c r="S118" s="242"/>
      <c r="T118" s="243"/>
      <c r="AT118" s="244" t="s">
        <v>173</v>
      </c>
      <c r="AU118" s="244" t="s">
        <v>83</v>
      </c>
      <c r="AV118" s="11" t="s">
        <v>83</v>
      </c>
      <c r="AW118" s="11" t="s">
        <v>37</v>
      </c>
      <c r="AX118" s="11" t="s">
        <v>74</v>
      </c>
      <c r="AY118" s="244" t="s">
        <v>163</v>
      </c>
    </row>
    <row r="119" s="11" customFormat="1">
      <c r="B119" s="233"/>
      <c r="C119" s="234"/>
      <c r="D119" s="235" t="s">
        <v>173</v>
      </c>
      <c r="E119" s="236" t="s">
        <v>22</v>
      </c>
      <c r="F119" s="237" t="s">
        <v>1234</v>
      </c>
      <c r="G119" s="234"/>
      <c r="H119" s="238">
        <v>2400</v>
      </c>
      <c r="I119" s="239"/>
      <c r="J119" s="234"/>
      <c r="K119" s="234"/>
      <c r="L119" s="240"/>
      <c r="M119" s="241"/>
      <c r="N119" s="242"/>
      <c r="O119" s="242"/>
      <c r="P119" s="242"/>
      <c r="Q119" s="242"/>
      <c r="R119" s="242"/>
      <c r="S119" s="242"/>
      <c r="T119" s="243"/>
      <c r="AT119" s="244" t="s">
        <v>173</v>
      </c>
      <c r="AU119" s="244" t="s">
        <v>83</v>
      </c>
      <c r="AV119" s="11" t="s">
        <v>83</v>
      </c>
      <c r="AW119" s="11" t="s">
        <v>37</v>
      </c>
      <c r="AX119" s="11" t="s">
        <v>74</v>
      </c>
      <c r="AY119" s="244" t="s">
        <v>163</v>
      </c>
    </row>
    <row r="120" s="11" customFormat="1">
      <c r="B120" s="233"/>
      <c r="C120" s="234"/>
      <c r="D120" s="235" t="s">
        <v>173</v>
      </c>
      <c r="E120" s="236" t="s">
        <v>22</v>
      </c>
      <c r="F120" s="237" t="s">
        <v>1235</v>
      </c>
      <c r="G120" s="234"/>
      <c r="H120" s="238">
        <v>360</v>
      </c>
      <c r="I120" s="239"/>
      <c r="J120" s="234"/>
      <c r="K120" s="234"/>
      <c r="L120" s="240"/>
      <c r="M120" s="241"/>
      <c r="N120" s="242"/>
      <c r="O120" s="242"/>
      <c r="P120" s="242"/>
      <c r="Q120" s="242"/>
      <c r="R120" s="242"/>
      <c r="S120" s="242"/>
      <c r="T120" s="243"/>
      <c r="AT120" s="244" t="s">
        <v>173</v>
      </c>
      <c r="AU120" s="244" t="s">
        <v>83</v>
      </c>
      <c r="AV120" s="11" t="s">
        <v>83</v>
      </c>
      <c r="AW120" s="11" t="s">
        <v>37</v>
      </c>
      <c r="AX120" s="11" t="s">
        <v>74</v>
      </c>
      <c r="AY120" s="244" t="s">
        <v>163</v>
      </c>
    </row>
    <row r="121" s="11" customFormat="1">
      <c r="B121" s="233"/>
      <c r="C121" s="234"/>
      <c r="D121" s="235" t="s">
        <v>173</v>
      </c>
      <c r="E121" s="236" t="s">
        <v>22</v>
      </c>
      <c r="F121" s="237" t="s">
        <v>1236</v>
      </c>
      <c r="G121" s="234"/>
      <c r="H121" s="238">
        <v>450</v>
      </c>
      <c r="I121" s="239"/>
      <c r="J121" s="234"/>
      <c r="K121" s="234"/>
      <c r="L121" s="240"/>
      <c r="M121" s="241"/>
      <c r="N121" s="242"/>
      <c r="O121" s="242"/>
      <c r="P121" s="242"/>
      <c r="Q121" s="242"/>
      <c r="R121" s="242"/>
      <c r="S121" s="242"/>
      <c r="T121" s="243"/>
      <c r="AT121" s="244" t="s">
        <v>173</v>
      </c>
      <c r="AU121" s="244" t="s">
        <v>83</v>
      </c>
      <c r="AV121" s="11" t="s">
        <v>83</v>
      </c>
      <c r="AW121" s="11" t="s">
        <v>37</v>
      </c>
      <c r="AX121" s="11" t="s">
        <v>74</v>
      </c>
      <c r="AY121" s="244" t="s">
        <v>163</v>
      </c>
    </row>
    <row r="122" s="11" customFormat="1">
      <c r="B122" s="233"/>
      <c r="C122" s="234"/>
      <c r="D122" s="235" t="s">
        <v>173</v>
      </c>
      <c r="E122" s="236" t="s">
        <v>22</v>
      </c>
      <c r="F122" s="237" t="s">
        <v>1237</v>
      </c>
      <c r="G122" s="234"/>
      <c r="H122" s="238">
        <v>450</v>
      </c>
      <c r="I122" s="239"/>
      <c r="J122" s="234"/>
      <c r="K122" s="234"/>
      <c r="L122" s="240"/>
      <c r="M122" s="241"/>
      <c r="N122" s="242"/>
      <c r="O122" s="242"/>
      <c r="P122" s="242"/>
      <c r="Q122" s="242"/>
      <c r="R122" s="242"/>
      <c r="S122" s="242"/>
      <c r="T122" s="243"/>
      <c r="AT122" s="244" t="s">
        <v>173</v>
      </c>
      <c r="AU122" s="244" t="s">
        <v>83</v>
      </c>
      <c r="AV122" s="11" t="s">
        <v>83</v>
      </c>
      <c r="AW122" s="11" t="s">
        <v>37</v>
      </c>
      <c r="AX122" s="11" t="s">
        <v>74</v>
      </c>
      <c r="AY122" s="244" t="s">
        <v>163</v>
      </c>
    </row>
    <row r="123" s="11" customFormat="1">
      <c r="B123" s="233"/>
      <c r="C123" s="234"/>
      <c r="D123" s="235" t="s">
        <v>173</v>
      </c>
      <c r="E123" s="236" t="s">
        <v>22</v>
      </c>
      <c r="F123" s="237" t="s">
        <v>1238</v>
      </c>
      <c r="G123" s="234"/>
      <c r="H123" s="238">
        <v>450</v>
      </c>
      <c r="I123" s="239"/>
      <c r="J123" s="234"/>
      <c r="K123" s="234"/>
      <c r="L123" s="240"/>
      <c r="M123" s="241"/>
      <c r="N123" s="242"/>
      <c r="O123" s="242"/>
      <c r="P123" s="242"/>
      <c r="Q123" s="242"/>
      <c r="R123" s="242"/>
      <c r="S123" s="242"/>
      <c r="T123" s="243"/>
      <c r="AT123" s="244" t="s">
        <v>173</v>
      </c>
      <c r="AU123" s="244" t="s">
        <v>83</v>
      </c>
      <c r="AV123" s="11" t="s">
        <v>83</v>
      </c>
      <c r="AW123" s="11" t="s">
        <v>37</v>
      </c>
      <c r="AX123" s="11" t="s">
        <v>74</v>
      </c>
      <c r="AY123" s="244" t="s">
        <v>163</v>
      </c>
    </row>
    <row r="124" s="13" customFormat="1">
      <c r="B124" s="261"/>
      <c r="C124" s="262"/>
      <c r="D124" s="235" t="s">
        <v>173</v>
      </c>
      <c r="E124" s="263" t="s">
        <v>22</v>
      </c>
      <c r="F124" s="264" t="s">
        <v>266</v>
      </c>
      <c r="G124" s="262"/>
      <c r="H124" s="265">
        <v>8490</v>
      </c>
      <c r="I124" s="266"/>
      <c r="J124" s="262"/>
      <c r="K124" s="262"/>
      <c r="L124" s="267"/>
      <c r="M124" s="268"/>
      <c r="N124" s="269"/>
      <c r="O124" s="269"/>
      <c r="P124" s="269"/>
      <c r="Q124" s="269"/>
      <c r="R124" s="269"/>
      <c r="S124" s="269"/>
      <c r="T124" s="270"/>
      <c r="AT124" s="271" t="s">
        <v>173</v>
      </c>
      <c r="AU124" s="271" t="s">
        <v>83</v>
      </c>
      <c r="AV124" s="13" t="s">
        <v>183</v>
      </c>
      <c r="AW124" s="13" t="s">
        <v>37</v>
      </c>
      <c r="AX124" s="13" t="s">
        <v>24</v>
      </c>
      <c r="AY124" s="271" t="s">
        <v>163</v>
      </c>
    </row>
    <row r="125" s="1" customFormat="1" ht="16.5" customHeight="1">
      <c r="B125" s="46"/>
      <c r="C125" s="221" t="s">
        <v>162</v>
      </c>
      <c r="D125" s="221" t="s">
        <v>166</v>
      </c>
      <c r="E125" s="222" t="s">
        <v>1239</v>
      </c>
      <c r="F125" s="223" t="s">
        <v>1240</v>
      </c>
      <c r="G125" s="224" t="s">
        <v>440</v>
      </c>
      <c r="H125" s="225">
        <v>32</v>
      </c>
      <c r="I125" s="226"/>
      <c r="J125" s="227">
        <f>ROUND(I125*H125,2)</f>
        <v>0</v>
      </c>
      <c r="K125" s="223" t="s">
        <v>232</v>
      </c>
      <c r="L125" s="72"/>
      <c r="M125" s="228" t="s">
        <v>22</v>
      </c>
      <c r="N125" s="229" t="s">
        <v>45</v>
      </c>
      <c r="O125" s="47"/>
      <c r="P125" s="230">
        <f>O125*H125</f>
        <v>0</v>
      </c>
      <c r="Q125" s="230">
        <v>0</v>
      </c>
      <c r="R125" s="230">
        <f>Q125*H125</f>
        <v>0</v>
      </c>
      <c r="S125" s="230">
        <v>0</v>
      </c>
      <c r="T125" s="231">
        <f>S125*H125</f>
        <v>0</v>
      </c>
      <c r="AR125" s="24" t="s">
        <v>183</v>
      </c>
      <c r="AT125" s="24" t="s">
        <v>166</v>
      </c>
      <c r="AU125" s="24" t="s">
        <v>83</v>
      </c>
      <c r="AY125" s="24" t="s">
        <v>163</v>
      </c>
      <c r="BE125" s="232">
        <f>IF(N125="základní",J125,0)</f>
        <v>0</v>
      </c>
      <c r="BF125" s="232">
        <f>IF(N125="snížená",J125,0)</f>
        <v>0</v>
      </c>
      <c r="BG125" s="232">
        <f>IF(N125="zákl. přenesená",J125,0)</f>
        <v>0</v>
      </c>
      <c r="BH125" s="232">
        <f>IF(N125="sníž. přenesená",J125,0)</f>
        <v>0</v>
      </c>
      <c r="BI125" s="232">
        <f>IF(N125="nulová",J125,0)</f>
        <v>0</v>
      </c>
      <c r="BJ125" s="24" t="s">
        <v>24</v>
      </c>
      <c r="BK125" s="232">
        <f>ROUND(I125*H125,2)</f>
        <v>0</v>
      </c>
      <c r="BL125" s="24" t="s">
        <v>183</v>
      </c>
      <c r="BM125" s="24" t="s">
        <v>1241</v>
      </c>
    </row>
    <row r="126" s="1" customFormat="1">
      <c r="B126" s="46"/>
      <c r="C126" s="74"/>
      <c r="D126" s="235" t="s">
        <v>234</v>
      </c>
      <c r="E126" s="74"/>
      <c r="F126" s="259" t="s">
        <v>1242</v>
      </c>
      <c r="G126" s="74"/>
      <c r="H126" s="74"/>
      <c r="I126" s="191"/>
      <c r="J126" s="74"/>
      <c r="K126" s="74"/>
      <c r="L126" s="72"/>
      <c r="M126" s="260"/>
      <c r="N126" s="47"/>
      <c r="O126" s="47"/>
      <c r="P126" s="47"/>
      <c r="Q126" s="47"/>
      <c r="R126" s="47"/>
      <c r="S126" s="47"/>
      <c r="T126" s="95"/>
      <c r="AT126" s="24" t="s">
        <v>234</v>
      </c>
      <c r="AU126" s="24" t="s">
        <v>83</v>
      </c>
    </row>
    <row r="127" s="11" customFormat="1">
      <c r="B127" s="233"/>
      <c r="C127" s="234"/>
      <c r="D127" s="235" t="s">
        <v>173</v>
      </c>
      <c r="E127" s="236" t="s">
        <v>22</v>
      </c>
      <c r="F127" s="237" t="s">
        <v>1243</v>
      </c>
      <c r="G127" s="234"/>
      <c r="H127" s="238">
        <v>4</v>
      </c>
      <c r="I127" s="239"/>
      <c r="J127" s="234"/>
      <c r="K127" s="234"/>
      <c r="L127" s="240"/>
      <c r="M127" s="241"/>
      <c r="N127" s="242"/>
      <c r="O127" s="242"/>
      <c r="P127" s="242"/>
      <c r="Q127" s="242"/>
      <c r="R127" s="242"/>
      <c r="S127" s="242"/>
      <c r="T127" s="243"/>
      <c r="AT127" s="244" t="s">
        <v>173</v>
      </c>
      <c r="AU127" s="244" t="s">
        <v>83</v>
      </c>
      <c r="AV127" s="11" t="s">
        <v>83</v>
      </c>
      <c r="AW127" s="11" t="s">
        <v>37</v>
      </c>
      <c r="AX127" s="11" t="s">
        <v>74</v>
      </c>
      <c r="AY127" s="244" t="s">
        <v>163</v>
      </c>
    </row>
    <row r="128" s="11" customFormat="1">
      <c r="B128" s="233"/>
      <c r="C128" s="234"/>
      <c r="D128" s="235" t="s">
        <v>173</v>
      </c>
      <c r="E128" s="236" t="s">
        <v>22</v>
      </c>
      <c r="F128" s="237" t="s">
        <v>1244</v>
      </c>
      <c r="G128" s="234"/>
      <c r="H128" s="238">
        <v>1</v>
      </c>
      <c r="I128" s="239"/>
      <c r="J128" s="234"/>
      <c r="K128" s="234"/>
      <c r="L128" s="240"/>
      <c r="M128" s="241"/>
      <c r="N128" s="242"/>
      <c r="O128" s="242"/>
      <c r="P128" s="242"/>
      <c r="Q128" s="242"/>
      <c r="R128" s="242"/>
      <c r="S128" s="242"/>
      <c r="T128" s="243"/>
      <c r="AT128" s="244" t="s">
        <v>173</v>
      </c>
      <c r="AU128" s="244" t="s">
        <v>83</v>
      </c>
      <c r="AV128" s="11" t="s">
        <v>83</v>
      </c>
      <c r="AW128" s="11" t="s">
        <v>37</v>
      </c>
      <c r="AX128" s="11" t="s">
        <v>74</v>
      </c>
      <c r="AY128" s="244" t="s">
        <v>163</v>
      </c>
    </row>
    <row r="129" s="11" customFormat="1">
      <c r="B129" s="233"/>
      <c r="C129" s="234"/>
      <c r="D129" s="235" t="s">
        <v>173</v>
      </c>
      <c r="E129" s="236" t="s">
        <v>22</v>
      </c>
      <c r="F129" s="237" t="s">
        <v>1245</v>
      </c>
      <c r="G129" s="234"/>
      <c r="H129" s="238">
        <v>14</v>
      </c>
      <c r="I129" s="239"/>
      <c r="J129" s="234"/>
      <c r="K129" s="234"/>
      <c r="L129" s="240"/>
      <c r="M129" s="241"/>
      <c r="N129" s="242"/>
      <c r="O129" s="242"/>
      <c r="P129" s="242"/>
      <c r="Q129" s="242"/>
      <c r="R129" s="242"/>
      <c r="S129" s="242"/>
      <c r="T129" s="243"/>
      <c r="AT129" s="244" t="s">
        <v>173</v>
      </c>
      <c r="AU129" s="244" t="s">
        <v>83</v>
      </c>
      <c r="AV129" s="11" t="s">
        <v>83</v>
      </c>
      <c r="AW129" s="11" t="s">
        <v>37</v>
      </c>
      <c r="AX129" s="11" t="s">
        <v>74</v>
      </c>
      <c r="AY129" s="244" t="s">
        <v>163</v>
      </c>
    </row>
    <row r="130" s="11" customFormat="1">
      <c r="B130" s="233"/>
      <c r="C130" s="234"/>
      <c r="D130" s="235" t="s">
        <v>173</v>
      </c>
      <c r="E130" s="236" t="s">
        <v>22</v>
      </c>
      <c r="F130" s="237" t="s">
        <v>1212</v>
      </c>
      <c r="G130" s="234"/>
      <c r="H130" s="238">
        <v>10</v>
      </c>
      <c r="I130" s="239"/>
      <c r="J130" s="234"/>
      <c r="K130" s="234"/>
      <c r="L130" s="240"/>
      <c r="M130" s="241"/>
      <c r="N130" s="242"/>
      <c r="O130" s="242"/>
      <c r="P130" s="242"/>
      <c r="Q130" s="242"/>
      <c r="R130" s="242"/>
      <c r="S130" s="242"/>
      <c r="T130" s="243"/>
      <c r="AT130" s="244" t="s">
        <v>173</v>
      </c>
      <c r="AU130" s="244" t="s">
        <v>83</v>
      </c>
      <c r="AV130" s="11" t="s">
        <v>83</v>
      </c>
      <c r="AW130" s="11" t="s">
        <v>37</v>
      </c>
      <c r="AX130" s="11" t="s">
        <v>74</v>
      </c>
      <c r="AY130" s="244" t="s">
        <v>163</v>
      </c>
    </row>
    <row r="131" s="11" customFormat="1">
      <c r="B131" s="233"/>
      <c r="C131" s="234"/>
      <c r="D131" s="235" t="s">
        <v>173</v>
      </c>
      <c r="E131" s="236" t="s">
        <v>22</v>
      </c>
      <c r="F131" s="237" t="s">
        <v>1246</v>
      </c>
      <c r="G131" s="234"/>
      <c r="H131" s="238">
        <v>0</v>
      </c>
      <c r="I131" s="239"/>
      <c r="J131" s="234"/>
      <c r="K131" s="234"/>
      <c r="L131" s="240"/>
      <c r="M131" s="241"/>
      <c r="N131" s="242"/>
      <c r="O131" s="242"/>
      <c r="P131" s="242"/>
      <c r="Q131" s="242"/>
      <c r="R131" s="242"/>
      <c r="S131" s="242"/>
      <c r="T131" s="243"/>
      <c r="AT131" s="244" t="s">
        <v>173</v>
      </c>
      <c r="AU131" s="244" t="s">
        <v>83</v>
      </c>
      <c r="AV131" s="11" t="s">
        <v>83</v>
      </c>
      <c r="AW131" s="11" t="s">
        <v>37</v>
      </c>
      <c r="AX131" s="11" t="s">
        <v>74</v>
      </c>
      <c r="AY131" s="244" t="s">
        <v>163</v>
      </c>
    </row>
    <row r="132" s="11" customFormat="1">
      <c r="B132" s="233"/>
      <c r="C132" s="234"/>
      <c r="D132" s="235" t="s">
        <v>173</v>
      </c>
      <c r="E132" s="236" t="s">
        <v>22</v>
      </c>
      <c r="F132" s="237" t="s">
        <v>1247</v>
      </c>
      <c r="G132" s="234"/>
      <c r="H132" s="238">
        <v>2</v>
      </c>
      <c r="I132" s="239"/>
      <c r="J132" s="234"/>
      <c r="K132" s="234"/>
      <c r="L132" s="240"/>
      <c r="M132" s="241"/>
      <c r="N132" s="242"/>
      <c r="O132" s="242"/>
      <c r="P132" s="242"/>
      <c r="Q132" s="242"/>
      <c r="R132" s="242"/>
      <c r="S132" s="242"/>
      <c r="T132" s="243"/>
      <c r="AT132" s="244" t="s">
        <v>173</v>
      </c>
      <c r="AU132" s="244" t="s">
        <v>83</v>
      </c>
      <c r="AV132" s="11" t="s">
        <v>83</v>
      </c>
      <c r="AW132" s="11" t="s">
        <v>37</v>
      </c>
      <c r="AX132" s="11" t="s">
        <v>74</v>
      </c>
      <c r="AY132" s="244" t="s">
        <v>163</v>
      </c>
    </row>
    <row r="133" s="11" customFormat="1">
      <c r="B133" s="233"/>
      <c r="C133" s="234"/>
      <c r="D133" s="235" t="s">
        <v>173</v>
      </c>
      <c r="E133" s="236" t="s">
        <v>22</v>
      </c>
      <c r="F133" s="237" t="s">
        <v>1248</v>
      </c>
      <c r="G133" s="234"/>
      <c r="H133" s="238">
        <v>1</v>
      </c>
      <c r="I133" s="239"/>
      <c r="J133" s="234"/>
      <c r="K133" s="234"/>
      <c r="L133" s="240"/>
      <c r="M133" s="241"/>
      <c r="N133" s="242"/>
      <c r="O133" s="242"/>
      <c r="P133" s="242"/>
      <c r="Q133" s="242"/>
      <c r="R133" s="242"/>
      <c r="S133" s="242"/>
      <c r="T133" s="243"/>
      <c r="AT133" s="244" t="s">
        <v>173</v>
      </c>
      <c r="AU133" s="244" t="s">
        <v>83</v>
      </c>
      <c r="AV133" s="11" t="s">
        <v>83</v>
      </c>
      <c r="AW133" s="11" t="s">
        <v>37</v>
      </c>
      <c r="AX133" s="11" t="s">
        <v>74</v>
      </c>
      <c r="AY133" s="244" t="s">
        <v>163</v>
      </c>
    </row>
    <row r="134" s="11" customFormat="1">
      <c r="B134" s="233"/>
      <c r="C134" s="234"/>
      <c r="D134" s="235" t="s">
        <v>173</v>
      </c>
      <c r="E134" s="236" t="s">
        <v>22</v>
      </c>
      <c r="F134" s="237" t="s">
        <v>1249</v>
      </c>
      <c r="G134" s="234"/>
      <c r="H134" s="238">
        <v>0</v>
      </c>
      <c r="I134" s="239"/>
      <c r="J134" s="234"/>
      <c r="K134" s="234"/>
      <c r="L134" s="240"/>
      <c r="M134" s="241"/>
      <c r="N134" s="242"/>
      <c r="O134" s="242"/>
      <c r="P134" s="242"/>
      <c r="Q134" s="242"/>
      <c r="R134" s="242"/>
      <c r="S134" s="242"/>
      <c r="T134" s="243"/>
      <c r="AT134" s="244" t="s">
        <v>173</v>
      </c>
      <c r="AU134" s="244" t="s">
        <v>83</v>
      </c>
      <c r="AV134" s="11" t="s">
        <v>83</v>
      </c>
      <c r="AW134" s="11" t="s">
        <v>37</v>
      </c>
      <c r="AX134" s="11" t="s">
        <v>74</v>
      </c>
      <c r="AY134" s="244" t="s">
        <v>163</v>
      </c>
    </row>
    <row r="135" s="13" customFormat="1">
      <c r="B135" s="261"/>
      <c r="C135" s="262"/>
      <c r="D135" s="235" t="s">
        <v>173</v>
      </c>
      <c r="E135" s="263" t="s">
        <v>22</v>
      </c>
      <c r="F135" s="264" t="s">
        <v>266</v>
      </c>
      <c r="G135" s="262"/>
      <c r="H135" s="265">
        <v>32</v>
      </c>
      <c r="I135" s="266"/>
      <c r="J135" s="262"/>
      <c r="K135" s="262"/>
      <c r="L135" s="267"/>
      <c r="M135" s="268"/>
      <c r="N135" s="269"/>
      <c r="O135" s="269"/>
      <c r="P135" s="269"/>
      <c r="Q135" s="269"/>
      <c r="R135" s="269"/>
      <c r="S135" s="269"/>
      <c r="T135" s="270"/>
      <c r="AT135" s="271" t="s">
        <v>173</v>
      </c>
      <c r="AU135" s="271" t="s">
        <v>83</v>
      </c>
      <c r="AV135" s="13" t="s">
        <v>183</v>
      </c>
      <c r="AW135" s="13" t="s">
        <v>37</v>
      </c>
      <c r="AX135" s="13" t="s">
        <v>24</v>
      </c>
      <c r="AY135" s="271" t="s">
        <v>163</v>
      </c>
    </row>
    <row r="136" s="1" customFormat="1" ht="25.5" customHeight="1">
      <c r="B136" s="46"/>
      <c r="C136" s="221" t="s">
        <v>192</v>
      </c>
      <c r="D136" s="221" t="s">
        <v>166</v>
      </c>
      <c r="E136" s="222" t="s">
        <v>1250</v>
      </c>
      <c r="F136" s="223" t="s">
        <v>1251</v>
      </c>
      <c r="G136" s="224" t="s">
        <v>440</v>
      </c>
      <c r="H136" s="225">
        <v>6270</v>
      </c>
      <c r="I136" s="226"/>
      <c r="J136" s="227">
        <f>ROUND(I136*H136,2)</f>
        <v>0</v>
      </c>
      <c r="K136" s="223" t="s">
        <v>232</v>
      </c>
      <c r="L136" s="72"/>
      <c r="M136" s="228" t="s">
        <v>22</v>
      </c>
      <c r="N136" s="229" t="s">
        <v>45</v>
      </c>
      <c r="O136" s="47"/>
      <c r="P136" s="230">
        <f>O136*H136</f>
        <v>0</v>
      </c>
      <c r="Q136" s="230">
        <v>0</v>
      </c>
      <c r="R136" s="230">
        <f>Q136*H136</f>
        <v>0</v>
      </c>
      <c r="S136" s="230">
        <v>0</v>
      </c>
      <c r="T136" s="231">
        <f>S136*H136</f>
        <v>0</v>
      </c>
      <c r="AR136" s="24" t="s">
        <v>183</v>
      </c>
      <c r="AT136" s="24" t="s">
        <v>166</v>
      </c>
      <c r="AU136" s="24" t="s">
        <v>83</v>
      </c>
      <c r="AY136" s="24" t="s">
        <v>163</v>
      </c>
      <c r="BE136" s="232">
        <f>IF(N136="základní",J136,0)</f>
        <v>0</v>
      </c>
      <c r="BF136" s="232">
        <f>IF(N136="snížená",J136,0)</f>
        <v>0</v>
      </c>
      <c r="BG136" s="232">
        <f>IF(N136="zákl. přenesená",J136,0)</f>
        <v>0</v>
      </c>
      <c r="BH136" s="232">
        <f>IF(N136="sníž. přenesená",J136,0)</f>
        <v>0</v>
      </c>
      <c r="BI136" s="232">
        <f>IF(N136="nulová",J136,0)</f>
        <v>0</v>
      </c>
      <c r="BJ136" s="24" t="s">
        <v>24</v>
      </c>
      <c r="BK136" s="232">
        <f>ROUND(I136*H136,2)</f>
        <v>0</v>
      </c>
      <c r="BL136" s="24" t="s">
        <v>183</v>
      </c>
      <c r="BM136" s="24" t="s">
        <v>1252</v>
      </c>
    </row>
    <row r="137" s="1" customFormat="1">
      <c r="B137" s="46"/>
      <c r="C137" s="74"/>
      <c r="D137" s="235" t="s">
        <v>234</v>
      </c>
      <c r="E137" s="74"/>
      <c r="F137" s="259" t="s">
        <v>1242</v>
      </c>
      <c r="G137" s="74"/>
      <c r="H137" s="74"/>
      <c r="I137" s="191"/>
      <c r="J137" s="74"/>
      <c r="K137" s="74"/>
      <c r="L137" s="72"/>
      <c r="M137" s="260"/>
      <c r="N137" s="47"/>
      <c r="O137" s="47"/>
      <c r="P137" s="47"/>
      <c r="Q137" s="47"/>
      <c r="R137" s="47"/>
      <c r="S137" s="47"/>
      <c r="T137" s="95"/>
      <c r="AT137" s="24" t="s">
        <v>234</v>
      </c>
      <c r="AU137" s="24" t="s">
        <v>83</v>
      </c>
    </row>
    <row r="138" s="11" customFormat="1">
      <c r="B138" s="233"/>
      <c r="C138" s="234"/>
      <c r="D138" s="235" t="s">
        <v>173</v>
      </c>
      <c r="E138" s="236" t="s">
        <v>22</v>
      </c>
      <c r="F138" s="237" t="s">
        <v>1253</v>
      </c>
      <c r="G138" s="234"/>
      <c r="H138" s="238">
        <v>960</v>
      </c>
      <c r="I138" s="239"/>
      <c r="J138" s="234"/>
      <c r="K138" s="234"/>
      <c r="L138" s="240"/>
      <c r="M138" s="241"/>
      <c r="N138" s="242"/>
      <c r="O138" s="242"/>
      <c r="P138" s="242"/>
      <c r="Q138" s="242"/>
      <c r="R138" s="242"/>
      <c r="S138" s="242"/>
      <c r="T138" s="243"/>
      <c r="AT138" s="244" t="s">
        <v>173</v>
      </c>
      <c r="AU138" s="244" t="s">
        <v>83</v>
      </c>
      <c r="AV138" s="11" t="s">
        <v>83</v>
      </c>
      <c r="AW138" s="11" t="s">
        <v>37</v>
      </c>
      <c r="AX138" s="11" t="s">
        <v>74</v>
      </c>
      <c r="AY138" s="244" t="s">
        <v>163</v>
      </c>
    </row>
    <row r="139" s="11" customFormat="1">
      <c r="B139" s="233"/>
      <c r="C139" s="234"/>
      <c r="D139" s="235" t="s">
        <v>173</v>
      </c>
      <c r="E139" s="236" t="s">
        <v>22</v>
      </c>
      <c r="F139" s="237" t="s">
        <v>1254</v>
      </c>
      <c r="G139" s="234"/>
      <c r="H139" s="238">
        <v>120</v>
      </c>
      <c r="I139" s="239"/>
      <c r="J139" s="234"/>
      <c r="K139" s="234"/>
      <c r="L139" s="240"/>
      <c r="M139" s="241"/>
      <c r="N139" s="242"/>
      <c r="O139" s="242"/>
      <c r="P139" s="242"/>
      <c r="Q139" s="242"/>
      <c r="R139" s="242"/>
      <c r="S139" s="242"/>
      <c r="T139" s="243"/>
      <c r="AT139" s="244" t="s">
        <v>173</v>
      </c>
      <c r="AU139" s="244" t="s">
        <v>83</v>
      </c>
      <c r="AV139" s="11" t="s">
        <v>83</v>
      </c>
      <c r="AW139" s="11" t="s">
        <v>37</v>
      </c>
      <c r="AX139" s="11" t="s">
        <v>74</v>
      </c>
      <c r="AY139" s="244" t="s">
        <v>163</v>
      </c>
    </row>
    <row r="140" s="11" customFormat="1">
      <c r="B140" s="233"/>
      <c r="C140" s="234"/>
      <c r="D140" s="235" t="s">
        <v>173</v>
      </c>
      <c r="E140" s="236" t="s">
        <v>22</v>
      </c>
      <c r="F140" s="237" t="s">
        <v>1255</v>
      </c>
      <c r="G140" s="234"/>
      <c r="H140" s="238">
        <v>2520</v>
      </c>
      <c r="I140" s="239"/>
      <c r="J140" s="234"/>
      <c r="K140" s="234"/>
      <c r="L140" s="240"/>
      <c r="M140" s="241"/>
      <c r="N140" s="242"/>
      <c r="O140" s="242"/>
      <c r="P140" s="242"/>
      <c r="Q140" s="242"/>
      <c r="R140" s="242"/>
      <c r="S140" s="242"/>
      <c r="T140" s="243"/>
      <c r="AT140" s="244" t="s">
        <v>173</v>
      </c>
      <c r="AU140" s="244" t="s">
        <v>83</v>
      </c>
      <c r="AV140" s="11" t="s">
        <v>83</v>
      </c>
      <c r="AW140" s="11" t="s">
        <v>37</v>
      </c>
      <c r="AX140" s="11" t="s">
        <v>74</v>
      </c>
      <c r="AY140" s="244" t="s">
        <v>163</v>
      </c>
    </row>
    <row r="141" s="11" customFormat="1">
      <c r="B141" s="233"/>
      <c r="C141" s="234"/>
      <c r="D141" s="235" t="s">
        <v>173</v>
      </c>
      <c r="E141" s="236" t="s">
        <v>22</v>
      </c>
      <c r="F141" s="237" t="s">
        <v>1234</v>
      </c>
      <c r="G141" s="234"/>
      <c r="H141" s="238">
        <v>2400</v>
      </c>
      <c r="I141" s="239"/>
      <c r="J141" s="234"/>
      <c r="K141" s="234"/>
      <c r="L141" s="240"/>
      <c r="M141" s="241"/>
      <c r="N141" s="242"/>
      <c r="O141" s="242"/>
      <c r="P141" s="242"/>
      <c r="Q141" s="242"/>
      <c r="R141" s="242"/>
      <c r="S141" s="242"/>
      <c r="T141" s="243"/>
      <c r="AT141" s="244" t="s">
        <v>173</v>
      </c>
      <c r="AU141" s="244" t="s">
        <v>83</v>
      </c>
      <c r="AV141" s="11" t="s">
        <v>83</v>
      </c>
      <c r="AW141" s="11" t="s">
        <v>37</v>
      </c>
      <c r="AX141" s="11" t="s">
        <v>74</v>
      </c>
      <c r="AY141" s="244" t="s">
        <v>163</v>
      </c>
    </row>
    <row r="142" s="11" customFormat="1">
      <c r="B142" s="233"/>
      <c r="C142" s="234"/>
      <c r="D142" s="235" t="s">
        <v>173</v>
      </c>
      <c r="E142" s="236" t="s">
        <v>22</v>
      </c>
      <c r="F142" s="237" t="s">
        <v>1256</v>
      </c>
      <c r="G142" s="234"/>
      <c r="H142" s="238">
        <v>0</v>
      </c>
      <c r="I142" s="239"/>
      <c r="J142" s="234"/>
      <c r="K142" s="234"/>
      <c r="L142" s="240"/>
      <c r="M142" s="241"/>
      <c r="N142" s="242"/>
      <c r="O142" s="242"/>
      <c r="P142" s="242"/>
      <c r="Q142" s="242"/>
      <c r="R142" s="242"/>
      <c r="S142" s="242"/>
      <c r="T142" s="243"/>
      <c r="AT142" s="244" t="s">
        <v>173</v>
      </c>
      <c r="AU142" s="244" t="s">
        <v>83</v>
      </c>
      <c r="AV142" s="11" t="s">
        <v>83</v>
      </c>
      <c r="AW142" s="11" t="s">
        <v>37</v>
      </c>
      <c r="AX142" s="11" t="s">
        <v>74</v>
      </c>
      <c r="AY142" s="244" t="s">
        <v>163</v>
      </c>
    </row>
    <row r="143" s="11" customFormat="1">
      <c r="B143" s="233"/>
      <c r="C143" s="234"/>
      <c r="D143" s="235" t="s">
        <v>173</v>
      </c>
      <c r="E143" s="236" t="s">
        <v>22</v>
      </c>
      <c r="F143" s="237" t="s">
        <v>1257</v>
      </c>
      <c r="G143" s="234"/>
      <c r="H143" s="238">
        <v>180</v>
      </c>
      <c r="I143" s="239"/>
      <c r="J143" s="234"/>
      <c r="K143" s="234"/>
      <c r="L143" s="240"/>
      <c r="M143" s="241"/>
      <c r="N143" s="242"/>
      <c r="O143" s="242"/>
      <c r="P143" s="242"/>
      <c r="Q143" s="242"/>
      <c r="R143" s="242"/>
      <c r="S143" s="242"/>
      <c r="T143" s="243"/>
      <c r="AT143" s="244" t="s">
        <v>173</v>
      </c>
      <c r="AU143" s="244" t="s">
        <v>83</v>
      </c>
      <c r="AV143" s="11" t="s">
        <v>83</v>
      </c>
      <c r="AW143" s="11" t="s">
        <v>37</v>
      </c>
      <c r="AX143" s="11" t="s">
        <v>74</v>
      </c>
      <c r="AY143" s="244" t="s">
        <v>163</v>
      </c>
    </row>
    <row r="144" s="11" customFormat="1">
      <c r="B144" s="233"/>
      <c r="C144" s="234"/>
      <c r="D144" s="235" t="s">
        <v>173</v>
      </c>
      <c r="E144" s="236" t="s">
        <v>22</v>
      </c>
      <c r="F144" s="237" t="s">
        <v>1258</v>
      </c>
      <c r="G144" s="234"/>
      <c r="H144" s="238">
        <v>90</v>
      </c>
      <c r="I144" s="239"/>
      <c r="J144" s="234"/>
      <c r="K144" s="234"/>
      <c r="L144" s="240"/>
      <c r="M144" s="241"/>
      <c r="N144" s="242"/>
      <c r="O144" s="242"/>
      <c r="P144" s="242"/>
      <c r="Q144" s="242"/>
      <c r="R144" s="242"/>
      <c r="S144" s="242"/>
      <c r="T144" s="243"/>
      <c r="AT144" s="244" t="s">
        <v>173</v>
      </c>
      <c r="AU144" s="244" t="s">
        <v>83</v>
      </c>
      <c r="AV144" s="11" t="s">
        <v>83</v>
      </c>
      <c r="AW144" s="11" t="s">
        <v>37</v>
      </c>
      <c r="AX144" s="11" t="s">
        <v>74</v>
      </c>
      <c r="AY144" s="244" t="s">
        <v>163</v>
      </c>
    </row>
    <row r="145" s="11" customFormat="1">
      <c r="B145" s="233"/>
      <c r="C145" s="234"/>
      <c r="D145" s="235" t="s">
        <v>173</v>
      </c>
      <c r="E145" s="236" t="s">
        <v>22</v>
      </c>
      <c r="F145" s="237" t="s">
        <v>1259</v>
      </c>
      <c r="G145" s="234"/>
      <c r="H145" s="238">
        <v>0</v>
      </c>
      <c r="I145" s="239"/>
      <c r="J145" s="234"/>
      <c r="K145" s="234"/>
      <c r="L145" s="240"/>
      <c r="M145" s="241"/>
      <c r="N145" s="242"/>
      <c r="O145" s="242"/>
      <c r="P145" s="242"/>
      <c r="Q145" s="242"/>
      <c r="R145" s="242"/>
      <c r="S145" s="242"/>
      <c r="T145" s="243"/>
      <c r="AT145" s="244" t="s">
        <v>173</v>
      </c>
      <c r="AU145" s="244" t="s">
        <v>83</v>
      </c>
      <c r="AV145" s="11" t="s">
        <v>83</v>
      </c>
      <c r="AW145" s="11" t="s">
        <v>37</v>
      </c>
      <c r="AX145" s="11" t="s">
        <v>74</v>
      </c>
      <c r="AY145" s="244" t="s">
        <v>163</v>
      </c>
    </row>
    <row r="146" s="13" customFormat="1">
      <c r="B146" s="261"/>
      <c r="C146" s="262"/>
      <c r="D146" s="235" t="s">
        <v>173</v>
      </c>
      <c r="E146" s="263" t="s">
        <v>22</v>
      </c>
      <c r="F146" s="264" t="s">
        <v>266</v>
      </c>
      <c r="G146" s="262"/>
      <c r="H146" s="265">
        <v>6270</v>
      </c>
      <c r="I146" s="266"/>
      <c r="J146" s="262"/>
      <c r="K146" s="262"/>
      <c r="L146" s="267"/>
      <c r="M146" s="268"/>
      <c r="N146" s="269"/>
      <c r="O146" s="269"/>
      <c r="P146" s="269"/>
      <c r="Q146" s="269"/>
      <c r="R146" s="269"/>
      <c r="S146" s="269"/>
      <c r="T146" s="270"/>
      <c r="AT146" s="271" t="s">
        <v>173</v>
      </c>
      <c r="AU146" s="271" t="s">
        <v>83</v>
      </c>
      <c r="AV146" s="13" t="s">
        <v>183</v>
      </c>
      <c r="AW146" s="13" t="s">
        <v>37</v>
      </c>
      <c r="AX146" s="13" t="s">
        <v>24</v>
      </c>
      <c r="AY146" s="271" t="s">
        <v>163</v>
      </c>
    </row>
    <row r="147" s="1" customFormat="1" ht="25.5" customHeight="1">
      <c r="B147" s="46"/>
      <c r="C147" s="221" t="s">
        <v>199</v>
      </c>
      <c r="D147" s="221" t="s">
        <v>166</v>
      </c>
      <c r="E147" s="222" t="s">
        <v>1260</v>
      </c>
      <c r="F147" s="223" t="s">
        <v>1261</v>
      </c>
      <c r="G147" s="224" t="s">
        <v>440</v>
      </c>
      <c r="H147" s="225">
        <v>23</v>
      </c>
      <c r="I147" s="226"/>
      <c r="J147" s="227">
        <f>ROUND(I147*H147,2)</f>
        <v>0</v>
      </c>
      <c r="K147" s="223" t="s">
        <v>232</v>
      </c>
      <c r="L147" s="72"/>
      <c r="M147" s="228" t="s">
        <v>22</v>
      </c>
      <c r="N147" s="229" t="s">
        <v>45</v>
      </c>
      <c r="O147" s="47"/>
      <c r="P147" s="230">
        <f>O147*H147</f>
        <v>0</v>
      </c>
      <c r="Q147" s="230">
        <v>0</v>
      </c>
      <c r="R147" s="230">
        <f>Q147*H147</f>
        <v>0</v>
      </c>
      <c r="S147" s="230">
        <v>0</v>
      </c>
      <c r="T147" s="231">
        <f>S147*H147</f>
        <v>0</v>
      </c>
      <c r="AR147" s="24" t="s">
        <v>183</v>
      </c>
      <c r="AT147" s="24" t="s">
        <v>166</v>
      </c>
      <c r="AU147" s="24" t="s">
        <v>83</v>
      </c>
      <c r="AY147" s="24" t="s">
        <v>163</v>
      </c>
      <c r="BE147" s="232">
        <f>IF(N147="základní",J147,0)</f>
        <v>0</v>
      </c>
      <c r="BF147" s="232">
        <f>IF(N147="snížená",J147,0)</f>
        <v>0</v>
      </c>
      <c r="BG147" s="232">
        <f>IF(N147="zákl. přenesená",J147,0)</f>
        <v>0</v>
      </c>
      <c r="BH147" s="232">
        <f>IF(N147="sníž. přenesená",J147,0)</f>
        <v>0</v>
      </c>
      <c r="BI147" s="232">
        <f>IF(N147="nulová",J147,0)</f>
        <v>0</v>
      </c>
      <c r="BJ147" s="24" t="s">
        <v>24</v>
      </c>
      <c r="BK147" s="232">
        <f>ROUND(I147*H147,2)</f>
        <v>0</v>
      </c>
      <c r="BL147" s="24" t="s">
        <v>183</v>
      </c>
      <c r="BM147" s="24" t="s">
        <v>1262</v>
      </c>
    </row>
    <row r="148" s="1" customFormat="1">
      <c r="B148" s="46"/>
      <c r="C148" s="74"/>
      <c r="D148" s="235" t="s">
        <v>234</v>
      </c>
      <c r="E148" s="74"/>
      <c r="F148" s="259" t="s">
        <v>1242</v>
      </c>
      <c r="G148" s="74"/>
      <c r="H148" s="74"/>
      <c r="I148" s="191"/>
      <c r="J148" s="74"/>
      <c r="K148" s="74"/>
      <c r="L148" s="72"/>
      <c r="M148" s="260"/>
      <c r="N148" s="47"/>
      <c r="O148" s="47"/>
      <c r="P148" s="47"/>
      <c r="Q148" s="47"/>
      <c r="R148" s="47"/>
      <c r="S148" s="47"/>
      <c r="T148" s="95"/>
      <c r="AT148" s="24" t="s">
        <v>234</v>
      </c>
      <c r="AU148" s="24" t="s">
        <v>83</v>
      </c>
    </row>
    <row r="149" s="11" customFormat="1">
      <c r="B149" s="233"/>
      <c r="C149" s="234"/>
      <c r="D149" s="235" t="s">
        <v>173</v>
      </c>
      <c r="E149" s="236" t="s">
        <v>22</v>
      </c>
      <c r="F149" s="237" t="s">
        <v>1243</v>
      </c>
      <c r="G149" s="234"/>
      <c r="H149" s="238">
        <v>4</v>
      </c>
      <c r="I149" s="239"/>
      <c r="J149" s="234"/>
      <c r="K149" s="234"/>
      <c r="L149" s="240"/>
      <c r="M149" s="241"/>
      <c r="N149" s="242"/>
      <c r="O149" s="242"/>
      <c r="P149" s="242"/>
      <c r="Q149" s="242"/>
      <c r="R149" s="242"/>
      <c r="S149" s="242"/>
      <c r="T149" s="243"/>
      <c r="AT149" s="244" t="s">
        <v>173</v>
      </c>
      <c r="AU149" s="244" t="s">
        <v>83</v>
      </c>
      <c r="AV149" s="11" t="s">
        <v>83</v>
      </c>
      <c r="AW149" s="11" t="s">
        <v>37</v>
      </c>
      <c r="AX149" s="11" t="s">
        <v>74</v>
      </c>
      <c r="AY149" s="244" t="s">
        <v>163</v>
      </c>
    </row>
    <row r="150" s="11" customFormat="1">
      <c r="B150" s="233"/>
      <c r="C150" s="234"/>
      <c r="D150" s="235" t="s">
        <v>173</v>
      </c>
      <c r="E150" s="236" t="s">
        <v>22</v>
      </c>
      <c r="F150" s="237" t="s">
        <v>1263</v>
      </c>
      <c r="G150" s="234"/>
      <c r="H150" s="238">
        <v>6</v>
      </c>
      <c r="I150" s="239"/>
      <c r="J150" s="234"/>
      <c r="K150" s="234"/>
      <c r="L150" s="240"/>
      <c r="M150" s="241"/>
      <c r="N150" s="242"/>
      <c r="O150" s="242"/>
      <c r="P150" s="242"/>
      <c r="Q150" s="242"/>
      <c r="R150" s="242"/>
      <c r="S150" s="242"/>
      <c r="T150" s="243"/>
      <c r="AT150" s="244" t="s">
        <v>173</v>
      </c>
      <c r="AU150" s="244" t="s">
        <v>83</v>
      </c>
      <c r="AV150" s="11" t="s">
        <v>83</v>
      </c>
      <c r="AW150" s="11" t="s">
        <v>37</v>
      </c>
      <c r="AX150" s="11" t="s">
        <v>74</v>
      </c>
      <c r="AY150" s="244" t="s">
        <v>163</v>
      </c>
    </row>
    <row r="151" s="11" customFormat="1">
      <c r="B151" s="233"/>
      <c r="C151" s="234"/>
      <c r="D151" s="235" t="s">
        <v>173</v>
      </c>
      <c r="E151" s="236" t="s">
        <v>22</v>
      </c>
      <c r="F151" s="237" t="s">
        <v>1264</v>
      </c>
      <c r="G151" s="234"/>
      <c r="H151" s="238">
        <v>2</v>
      </c>
      <c r="I151" s="239"/>
      <c r="J151" s="234"/>
      <c r="K151" s="234"/>
      <c r="L151" s="240"/>
      <c r="M151" s="241"/>
      <c r="N151" s="242"/>
      <c r="O151" s="242"/>
      <c r="P151" s="242"/>
      <c r="Q151" s="242"/>
      <c r="R151" s="242"/>
      <c r="S151" s="242"/>
      <c r="T151" s="243"/>
      <c r="AT151" s="244" t="s">
        <v>173</v>
      </c>
      <c r="AU151" s="244" t="s">
        <v>83</v>
      </c>
      <c r="AV151" s="11" t="s">
        <v>83</v>
      </c>
      <c r="AW151" s="11" t="s">
        <v>37</v>
      </c>
      <c r="AX151" s="11" t="s">
        <v>74</v>
      </c>
      <c r="AY151" s="244" t="s">
        <v>163</v>
      </c>
    </row>
    <row r="152" s="11" customFormat="1">
      <c r="B152" s="233"/>
      <c r="C152" s="234"/>
      <c r="D152" s="235" t="s">
        <v>173</v>
      </c>
      <c r="E152" s="236" t="s">
        <v>22</v>
      </c>
      <c r="F152" s="237" t="s">
        <v>1265</v>
      </c>
      <c r="G152" s="234"/>
      <c r="H152" s="238">
        <v>2</v>
      </c>
      <c r="I152" s="239"/>
      <c r="J152" s="234"/>
      <c r="K152" s="234"/>
      <c r="L152" s="240"/>
      <c r="M152" s="241"/>
      <c r="N152" s="242"/>
      <c r="O152" s="242"/>
      <c r="P152" s="242"/>
      <c r="Q152" s="242"/>
      <c r="R152" s="242"/>
      <c r="S152" s="242"/>
      <c r="T152" s="243"/>
      <c r="AT152" s="244" t="s">
        <v>173</v>
      </c>
      <c r="AU152" s="244" t="s">
        <v>83</v>
      </c>
      <c r="AV152" s="11" t="s">
        <v>83</v>
      </c>
      <c r="AW152" s="11" t="s">
        <v>37</v>
      </c>
      <c r="AX152" s="11" t="s">
        <v>74</v>
      </c>
      <c r="AY152" s="244" t="s">
        <v>163</v>
      </c>
    </row>
    <row r="153" s="11" customFormat="1">
      <c r="B153" s="233"/>
      <c r="C153" s="234"/>
      <c r="D153" s="235" t="s">
        <v>173</v>
      </c>
      <c r="E153" s="236" t="s">
        <v>22</v>
      </c>
      <c r="F153" s="237" t="s">
        <v>1213</v>
      </c>
      <c r="G153" s="234"/>
      <c r="H153" s="238">
        <v>4</v>
      </c>
      <c r="I153" s="239"/>
      <c r="J153" s="234"/>
      <c r="K153" s="234"/>
      <c r="L153" s="240"/>
      <c r="M153" s="241"/>
      <c r="N153" s="242"/>
      <c r="O153" s="242"/>
      <c r="P153" s="242"/>
      <c r="Q153" s="242"/>
      <c r="R153" s="242"/>
      <c r="S153" s="242"/>
      <c r="T153" s="243"/>
      <c r="AT153" s="244" t="s">
        <v>173</v>
      </c>
      <c r="AU153" s="244" t="s">
        <v>83</v>
      </c>
      <c r="AV153" s="11" t="s">
        <v>83</v>
      </c>
      <c r="AW153" s="11" t="s">
        <v>37</v>
      </c>
      <c r="AX153" s="11" t="s">
        <v>74</v>
      </c>
      <c r="AY153" s="244" t="s">
        <v>163</v>
      </c>
    </row>
    <row r="154" s="11" customFormat="1">
      <c r="B154" s="233"/>
      <c r="C154" s="234"/>
      <c r="D154" s="235" t="s">
        <v>173</v>
      </c>
      <c r="E154" s="236" t="s">
        <v>22</v>
      </c>
      <c r="F154" s="237" t="s">
        <v>1266</v>
      </c>
      <c r="G154" s="234"/>
      <c r="H154" s="238">
        <v>2</v>
      </c>
      <c r="I154" s="239"/>
      <c r="J154" s="234"/>
      <c r="K154" s="234"/>
      <c r="L154" s="240"/>
      <c r="M154" s="241"/>
      <c r="N154" s="242"/>
      <c r="O154" s="242"/>
      <c r="P154" s="242"/>
      <c r="Q154" s="242"/>
      <c r="R154" s="242"/>
      <c r="S154" s="242"/>
      <c r="T154" s="243"/>
      <c r="AT154" s="244" t="s">
        <v>173</v>
      </c>
      <c r="AU154" s="244" t="s">
        <v>83</v>
      </c>
      <c r="AV154" s="11" t="s">
        <v>83</v>
      </c>
      <c r="AW154" s="11" t="s">
        <v>37</v>
      </c>
      <c r="AX154" s="11" t="s">
        <v>74</v>
      </c>
      <c r="AY154" s="244" t="s">
        <v>163</v>
      </c>
    </row>
    <row r="155" s="11" customFormat="1">
      <c r="B155" s="233"/>
      <c r="C155" s="234"/>
      <c r="D155" s="235" t="s">
        <v>173</v>
      </c>
      <c r="E155" s="236" t="s">
        <v>22</v>
      </c>
      <c r="F155" s="237" t="s">
        <v>1248</v>
      </c>
      <c r="G155" s="234"/>
      <c r="H155" s="238">
        <v>1</v>
      </c>
      <c r="I155" s="239"/>
      <c r="J155" s="234"/>
      <c r="K155" s="234"/>
      <c r="L155" s="240"/>
      <c r="M155" s="241"/>
      <c r="N155" s="242"/>
      <c r="O155" s="242"/>
      <c r="P155" s="242"/>
      <c r="Q155" s="242"/>
      <c r="R155" s="242"/>
      <c r="S155" s="242"/>
      <c r="T155" s="243"/>
      <c r="AT155" s="244" t="s">
        <v>173</v>
      </c>
      <c r="AU155" s="244" t="s">
        <v>83</v>
      </c>
      <c r="AV155" s="11" t="s">
        <v>83</v>
      </c>
      <c r="AW155" s="11" t="s">
        <v>37</v>
      </c>
      <c r="AX155" s="11" t="s">
        <v>74</v>
      </c>
      <c r="AY155" s="244" t="s">
        <v>163</v>
      </c>
    </row>
    <row r="156" s="11" customFormat="1">
      <c r="B156" s="233"/>
      <c r="C156" s="234"/>
      <c r="D156" s="235" t="s">
        <v>173</v>
      </c>
      <c r="E156" s="236" t="s">
        <v>22</v>
      </c>
      <c r="F156" s="237" t="s">
        <v>1267</v>
      </c>
      <c r="G156" s="234"/>
      <c r="H156" s="238">
        <v>2</v>
      </c>
      <c r="I156" s="239"/>
      <c r="J156" s="234"/>
      <c r="K156" s="234"/>
      <c r="L156" s="240"/>
      <c r="M156" s="241"/>
      <c r="N156" s="242"/>
      <c r="O156" s="242"/>
      <c r="P156" s="242"/>
      <c r="Q156" s="242"/>
      <c r="R156" s="242"/>
      <c r="S156" s="242"/>
      <c r="T156" s="243"/>
      <c r="AT156" s="244" t="s">
        <v>173</v>
      </c>
      <c r="AU156" s="244" t="s">
        <v>83</v>
      </c>
      <c r="AV156" s="11" t="s">
        <v>83</v>
      </c>
      <c r="AW156" s="11" t="s">
        <v>37</v>
      </c>
      <c r="AX156" s="11" t="s">
        <v>74</v>
      </c>
      <c r="AY156" s="244" t="s">
        <v>163</v>
      </c>
    </row>
    <row r="157" s="13" customFormat="1">
      <c r="B157" s="261"/>
      <c r="C157" s="262"/>
      <c r="D157" s="235" t="s">
        <v>173</v>
      </c>
      <c r="E157" s="263" t="s">
        <v>22</v>
      </c>
      <c r="F157" s="264" t="s">
        <v>266</v>
      </c>
      <c r="G157" s="262"/>
      <c r="H157" s="265">
        <v>23</v>
      </c>
      <c r="I157" s="266"/>
      <c r="J157" s="262"/>
      <c r="K157" s="262"/>
      <c r="L157" s="267"/>
      <c r="M157" s="268"/>
      <c r="N157" s="269"/>
      <c r="O157" s="269"/>
      <c r="P157" s="269"/>
      <c r="Q157" s="269"/>
      <c r="R157" s="269"/>
      <c r="S157" s="269"/>
      <c r="T157" s="270"/>
      <c r="AT157" s="271" t="s">
        <v>173</v>
      </c>
      <c r="AU157" s="271" t="s">
        <v>83</v>
      </c>
      <c r="AV157" s="13" t="s">
        <v>183</v>
      </c>
      <c r="AW157" s="13" t="s">
        <v>37</v>
      </c>
      <c r="AX157" s="13" t="s">
        <v>24</v>
      </c>
      <c r="AY157" s="271" t="s">
        <v>163</v>
      </c>
    </row>
    <row r="158" s="1" customFormat="1" ht="25.5" customHeight="1">
      <c r="B158" s="46"/>
      <c r="C158" s="221" t="s">
        <v>204</v>
      </c>
      <c r="D158" s="221" t="s">
        <v>166</v>
      </c>
      <c r="E158" s="222" t="s">
        <v>1268</v>
      </c>
      <c r="F158" s="223" t="s">
        <v>1269</v>
      </c>
      <c r="G158" s="224" t="s">
        <v>440</v>
      </c>
      <c r="H158" s="225">
        <v>3330</v>
      </c>
      <c r="I158" s="226"/>
      <c r="J158" s="227">
        <f>ROUND(I158*H158,2)</f>
        <v>0</v>
      </c>
      <c r="K158" s="223" t="s">
        <v>232</v>
      </c>
      <c r="L158" s="72"/>
      <c r="M158" s="228" t="s">
        <v>22</v>
      </c>
      <c r="N158" s="229" t="s">
        <v>45</v>
      </c>
      <c r="O158" s="47"/>
      <c r="P158" s="230">
        <f>O158*H158</f>
        <v>0</v>
      </c>
      <c r="Q158" s="230">
        <v>0</v>
      </c>
      <c r="R158" s="230">
        <f>Q158*H158</f>
        <v>0</v>
      </c>
      <c r="S158" s="230">
        <v>0</v>
      </c>
      <c r="T158" s="231">
        <f>S158*H158</f>
        <v>0</v>
      </c>
      <c r="AR158" s="24" t="s">
        <v>183</v>
      </c>
      <c r="AT158" s="24" t="s">
        <v>166</v>
      </c>
      <c r="AU158" s="24" t="s">
        <v>83</v>
      </c>
      <c r="AY158" s="24" t="s">
        <v>163</v>
      </c>
      <c r="BE158" s="232">
        <f>IF(N158="základní",J158,0)</f>
        <v>0</v>
      </c>
      <c r="BF158" s="232">
        <f>IF(N158="snížená",J158,0)</f>
        <v>0</v>
      </c>
      <c r="BG158" s="232">
        <f>IF(N158="zákl. přenesená",J158,0)</f>
        <v>0</v>
      </c>
      <c r="BH158" s="232">
        <f>IF(N158="sníž. přenesená",J158,0)</f>
        <v>0</v>
      </c>
      <c r="BI158" s="232">
        <f>IF(N158="nulová",J158,0)</f>
        <v>0</v>
      </c>
      <c r="BJ158" s="24" t="s">
        <v>24</v>
      </c>
      <c r="BK158" s="232">
        <f>ROUND(I158*H158,2)</f>
        <v>0</v>
      </c>
      <c r="BL158" s="24" t="s">
        <v>183</v>
      </c>
      <c r="BM158" s="24" t="s">
        <v>1270</v>
      </c>
    </row>
    <row r="159" s="1" customFormat="1">
      <c r="B159" s="46"/>
      <c r="C159" s="74"/>
      <c r="D159" s="235" t="s">
        <v>234</v>
      </c>
      <c r="E159" s="74"/>
      <c r="F159" s="259" t="s">
        <v>1242</v>
      </c>
      <c r="G159" s="74"/>
      <c r="H159" s="74"/>
      <c r="I159" s="191"/>
      <c r="J159" s="74"/>
      <c r="K159" s="74"/>
      <c r="L159" s="72"/>
      <c r="M159" s="260"/>
      <c r="N159" s="47"/>
      <c r="O159" s="47"/>
      <c r="P159" s="47"/>
      <c r="Q159" s="47"/>
      <c r="R159" s="47"/>
      <c r="S159" s="47"/>
      <c r="T159" s="95"/>
      <c r="AT159" s="24" t="s">
        <v>234</v>
      </c>
      <c r="AU159" s="24" t="s">
        <v>83</v>
      </c>
    </row>
    <row r="160" s="11" customFormat="1">
      <c r="B160" s="233"/>
      <c r="C160" s="234"/>
      <c r="D160" s="235" t="s">
        <v>173</v>
      </c>
      <c r="E160" s="236" t="s">
        <v>22</v>
      </c>
      <c r="F160" s="237" t="s">
        <v>1253</v>
      </c>
      <c r="G160" s="234"/>
      <c r="H160" s="238">
        <v>960</v>
      </c>
      <c r="I160" s="239"/>
      <c r="J160" s="234"/>
      <c r="K160" s="234"/>
      <c r="L160" s="240"/>
      <c r="M160" s="241"/>
      <c r="N160" s="242"/>
      <c r="O160" s="242"/>
      <c r="P160" s="242"/>
      <c r="Q160" s="242"/>
      <c r="R160" s="242"/>
      <c r="S160" s="242"/>
      <c r="T160" s="243"/>
      <c r="AT160" s="244" t="s">
        <v>173</v>
      </c>
      <c r="AU160" s="244" t="s">
        <v>83</v>
      </c>
      <c r="AV160" s="11" t="s">
        <v>83</v>
      </c>
      <c r="AW160" s="11" t="s">
        <v>37</v>
      </c>
      <c r="AX160" s="11" t="s">
        <v>74</v>
      </c>
      <c r="AY160" s="244" t="s">
        <v>163</v>
      </c>
    </row>
    <row r="161" s="11" customFormat="1">
      <c r="B161" s="233"/>
      <c r="C161" s="234"/>
      <c r="D161" s="235" t="s">
        <v>173</v>
      </c>
      <c r="E161" s="236" t="s">
        <v>22</v>
      </c>
      <c r="F161" s="237" t="s">
        <v>1271</v>
      </c>
      <c r="G161" s="234"/>
      <c r="H161" s="238">
        <v>720</v>
      </c>
      <c r="I161" s="239"/>
      <c r="J161" s="234"/>
      <c r="K161" s="234"/>
      <c r="L161" s="240"/>
      <c r="M161" s="241"/>
      <c r="N161" s="242"/>
      <c r="O161" s="242"/>
      <c r="P161" s="242"/>
      <c r="Q161" s="242"/>
      <c r="R161" s="242"/>
      <c r="S161" s="242"/>
      <c r="T161" s="243"/>
      <c r="AT161" s="244" t="s">
        <v>173</v>
      </c>
      <c r="AU161" s="244" t="s">
        <v>83</v>
      </c>
      <c r="AV161" s="11" t="s">
        <v>83</v>
      </c>
      <c r="AW161" s="11" t="s">
        <v>37</v>
      </c>
      <c r="AX161" s="11" t="s">
        <v>74</v>
      </c>
      <c r="AY161" s="244" t="s">
        <v>163</v>
      </c>
    </row>
    <row r="162" s="11" customFormat="1">
      <c r="B162" s="233"/>
      <c r="C162" s="234"/>
      <c r="D162" s="235" t="s">
        <v>173</v>
      </c>
      <c r="E162" s="236" t="s">
        <v>22</v>
      </c>
      <c r="F162" s="237" t="s">
        <v>1272</v>
      </c>
      <c r="G162" s="234"/>
      <c r="H162" s="238">
        <v>360</v>
      </c>
      <c r="I162" s="239"/>
      <c r="J162" s="234"/>
      <c r="K162" s="234"/>
      <c r="L162" s="240"/>
      <c r="M162" s="241"/>
      <c r="N162" s="242"/>
      <c r="O162" s="242"/>
      <c r="P162" s="242"/>
      <c r="Q162" s="242"/>
      <c r="R162" s="242"/>
      <c r="S162" s="242"/>
      <c r="T162" s="243"/>
      <c r="AT162" s="244" t="s">
        <v>173</v>
      </c>
      <c r="AU162" s="244" t="s">
        <v>83</v>
      </c>
      <c r="AV162" s="11" t="s">
        <v>83</v>
      </c>
      <c r="AW162" s="11" t="s">
        <v>37</v>
      </c>
      <c r="AX162" s="11" t="s">
        <v>74</v>
      </c>
      <c r="AY162" s="244" t="s">
        <v>163</v>
      </c>
    </row>
    <row r="163" s="11" customFormat="1">
      <c r="B163" s="233"/>
      <c r="C163" s="234"/>
      <c r="D163" s="235" t="s">
        <v>173</v>
      </c>
      <c r="E163" s="236" t="s">
        <v>22</v>
      </c>
      <c r="F163" s="237" t="s">
        <v>1273</v>
      </c>
      <c r="G163" s="234"/>
      <c r="H163" s="238">
        <v>480</v>
      </c>
      <c r="I163" s="239"/>
      <c r="J163" s="234"/>
      <c r="K163" s="234"/>
      <c r="L163" s="240"/>
      <c r="M163" s="241"/>
      <c r="N163" s="242"/>
      <c r="O163" s="242"/>
      <c r="P163" s="242"/>
      <c r="Q163" s="242"/>
      <c r="R163" s="242"/>
      <c r="S163" s="242"/>
      <c r="T163" s="243"/>
      <c r="AT163" s="244" t="s">
        <v>173</v>
      </c>
      <c r="AU163" s="244" t="s">
        <v>83</v>
      </c>
      <c r="AV163" s="11" t="s">
        <v>83</v>
      </c>
      <c r="AW163" s="11" t="s">
        <v>37</v>
      </c>
      <c r="AX163" s="11" t="s">
        <v>74</v>
      </c>
      <c r="AY163" s="244" t="s">
        <v>163</v>
      </c>
    </row>
    <row r="164" s="11" customFormat="1">
      <c r="B164" s="233"/>
      <c r="C164" s="234"/>
      <c r="D164" s="235" t="s">
        <v>173</v>
      </c>
      <c r="E164" s="236" t="s">
        <v>22</v>
      </c>
      <c r="F164" s="237" t="s">
        <v>1235</v>
      </c>
      <c r="G164" s="234"/>
      <c r="H164" s="238">
        <v>360</v>
      </c>
      <c r="I164" s="239"/>
      <c r="J164" s="234"/>
      <c r="K164" s="234"/>
      <c r="L164" s="240"/>
      <c r="M164" s="241"/>
      <c r="N164" s="242"/>
      <c r="O164" s="242"/>
      <c r="P164" s="242"/>
      <c r="Q164" s="242"/>
      <c r="R164" s="242"/>
      <c r="S164" s="242"/>
      <c r="T164" s="243"/>
      <c r="AT164" s="244" t="s">
        <v>173</v>
      </c>
      <c r="AU164" s="244" t="s">
        <v>83</v>
      </c>
      <c r="AV164" s="11" t="s">
        <v>83</v>
      </c>
      <c r="AW164" s="11" t="s">
        <v>37</v>
      </c>
      <c r="AX164" s="11" t="s">
        <v>74</v>
      </c>
      <c r="AY164" s="244" t="s">
        <v>163</v>
      </c>
    </row>
    <row r="165" s="11" customFormat="1">
      <c r="B165" s="233"/>
      <c r="C165" s="234"/>
      <c r="D165" s="235" t="s">
        <v>173</v>
      </c>
      <c r="E165" s="236" t="s">
        <v>22</v>
      </c>
      <c r="F165" s="237" t="s">
        <v>1274</v>
      </c>
      <c r="G165" s="234"/>
      <c r="H165" s="238">
        <v>180</v>
      </c>
      <c r="I165" s="239"/>
      <c r="J165" s="234"/>
      <c r="K165" s="234"/>
      <c r="L165" s="240"/>
      <c r="M165" s="241"/>
      <c r="N165" s="242"/>
      <c r="O165" s="242"/>
      <c r="P165" s="242"/>
      <c r="Q165" s="242"/>
      <c r="R165" s="242"/>
      <c r="S165" s="242"/>
      <c r="T165" s="243"/>
      <c r="AT165" s="244" t="s">
        <v>173</v>
      </c>
      <c r="AU165" s="244" t="s">
        <v>83</v>
      </c>
      <c r="AV165" s="11" t="s">
        <v>83</v>
      </c>
      <c r="AW165" s="11" t="s">
        <v>37</v>
      </c>
      <c r="AX165" s="11" t="s">
        <v>74</v>
      </c>
      <c r="AY165" s="244" t="s">
        <v>163</v>
      </c>
    </row>
    <row r="166" s="11" customFormat="1">
      <c r="B166" s="233"/>
      <c r="C166" s="234"/>
      <c r="D166" s="235" t="s">
        <v>173</v>
      </c>
      <c r="E166" s="236" t="s">
        <v>22</v>
      </c>
      <c r="F166" s="237" t="s">
        <v>1258</v>
      </c>
      <c r="G166" s="234"/>
      <c r="H166" s="238">
        <v>90</v>
      </c>
      <c r="I166" s="239"/>
      <c r="J166" s="234"/>
      <c r="K166" s="234"/>
      <c r="L166" s="240"/>
      <c r="M166" s="241"/>
      <c r="N166" s="242"/>
      <c r="O166" s="242"/>
      <c r="P166" s="242"/>
      <c r="Q166" s="242"/>
      <c r="R166" s="242"/>
      <c r="S166" s="242"/>
      <c r="T166" s="243"/>
      <c r="AT166" s="244" t="s">
        <v>173</v>
      </c>
      <c r="AU166" s="244" t="s">
        <v>83</v>
      </c>
      <c r="AV166" s="11" t="s">
        <v>83</v>
      </c>
      <c r="AW166" s="11" t="s">
        <v>37</v>
      </c>
      <c r="AX166" s="11" t="s">
        <v>74</v>
      </c>
      <c r="AY166" s="244" t="s">
        <v>163</v>
      </c>
    </row>
    <row r="167" s="11" customFormat="1">
      <c r="B167" s="233"/>
      <c r="C167" s="234"/>
      <c r="D167" s="235" t="s">
        <v>173</v>
      </c>
      <c r="E167" s="236" t="s">
        <v>22</v>
      </c>
      <c r="F167" s="237" t="s">
        <v>1275</v>
      </c>
      <c r="G167" s="234"/>
      <c r="H167" s="238">
        <v>180</v>
      </c>
      <c r="I167" s="239"/>
      <c r="J167" s="234"/>
      <c r="K167" s="234"/>
      <c r="L167" s="240"/>
      <c r="M167" s="241"/>
      <c r="N167" s="242"/>
      <c r="O167" s="242"/>
      <c r="P167" s="242"/>
      <c r="Q167" s="242"/>
      <c r="R167" s="242"/>
      <c r="S167" s="242"/>
      <c r="T167" s="243"/>
      <c r="AT167" s="244" t="s">
        <v>173</v>
      </c>
      <c r="AU167" s="244" t="s">
        <v>83</v>
      </c>
      <c r="AV167" s="11" t="s">
        <v>83</v>
      </c>
      <c r="AW167" s="11" t="s">
        <v>37</v>
      </c>
      <c r="AX167" s="11" t="s">
        <v>74</v>
      </c>
      <c r="AY167" s="244" t="s">
        <v>163</v>
      </c>
    </row>
    <row r="168" s="13" customFormat="1">
      <c r="B168" s="261"/>
      <c r="C168" s="262"/>
      <c r="D168" s="235" t="s">
        <v>173</v>
      </c>
      <c r="E168" s="263" t="s">
        <v>22</v>
      </c>
      <c r="F168" s="264" t="s">
        <v>266</v>
      </c>
      <c r="G168" s="262"/>
      <c r="H168" s="265">
        <v>3330</v>
      </c>
      <c r="I168" s="266"/>
      <c r="J168" s="262"/>
      <c r="K168" s="262"/>
      <c r="L168" s="267"/>
      <c r="M168" s="268"/>
      <c r="N168" s="269"/>
      <c r="O168" s="269"/>
      <c r="P168" s="269"/>
      <c r="Q168" s="269"/>
      <c r="R168" s="269"/>
      <c r="S168" s="269"/>
      <c r="T168" s="270"/>
      <c r="AT168" s="271" t="s">
        <v>173</v>
      </c>
      <c r="AU168" s="271" t="s">
        <v>83</v>
      </c>
      <c r="AV168" s="13" t="s">
        <v>183</v>
      </c>
      <c r="AW168" s="13" t="s">
        <v>37</v>
      </c>
      <c r="AX168" s="13" t="s">
        <v>24</v>
      </c>
      <c r="AY168" s="271" t="s">
        <v>163</v>
      </c>
    </row>
    <row r="169" s="1" customFormat="1" ht="25.5" customHeight="1">
      <c r="B169" s="46"/>
      <c r="C169" s="221" t="s">
        <v>213</v>
      </c>
      <c r="D169" s="221" t="s">
        <v>166</v>
      </c>
      <c r="E169" s="222" t="s">
        <v>1276</v>
      </c>
      <c r="F169" s="223" t="s">
        <v>1277</v>
      </c>
      <c r="G169" s="224" t="s">
        <v>440</v>
      </c>
      <c r="H169" s="225">
        <v>14</v>
      </c>
      <c r="I169" s="226"/>
      <c r="J169" s="227">
        <f>ROUND(I169*H169,2)</f>
        <v>0</v>
      </c>
      <c r="K169" s="223" t="s">
        <v>232</v>
      </c>
      <c r="L169" s="72"/>
      <c r="M169" s="228" t="s">
        <v>22</v>
      </c>
      <c r="N169" s="229" t="s">
        <v>45</v>
      </c>
      <c r="O169" s="47"/>
      <c r="P169" s="230">
        <f>O169*H169</f>
        <v>0</v>
      </c>
      <c r="Q169" s="230">
        <v>0</v>
      </c>
      <c r="R169" s="230">
        <f>Q169*H169</f>
        <v>0</v>
      </c>
      <c r="S169" s="230">
        <v>0</v>
      </c>
      <c r="T169" s="231">
        <f>S169*H169</f>
        <v>0</v>
      </c>
      <c r="AR169" s="24" t="s">
        <v>183</v>
      </c>
      <c r="AT169" s="24" t="s">
        <v>166</v>
      </c>
      <c r="AU169" s="24" t="s">
        <v>83</v>
      </c>
      <c r="AY169" s="24" t="s">
        <v>163</v>
      </c>
      <c r="BE169" s="232">
        <f>IF(N169="základní",J169,0)</f>
        <v>0</v>
      </c>
      <c r="BF169" s="232">
        <f>IF(N169="snížená",J169,0)</f>
        <v>0</v>
      </c>
      <c r="BG169" s="232">
        <f>IF(N169="zákl. přenesená",J169,0)</f>
        <v>0</v>
      </c>
      <c r="BH169" s="232">
        <f>IF(N169="sníž. přenesená",J169,0)</f>
        <v>0</v>
      </c>
      <c r="BI169" s="232">
        <f>IF(N169="nulová",J169,0)</f>
        <v>0</v>
      </c>
      <c r="BJ169" s="24" t="s">
        <v>24</v>
      </c>
      <c r="BK169" s="232">
        <f>ROUND(I169*H169,2)</f>
        <v>0</v>
      </c>
      <c r="BL169" s="24" t="s">
        <v>183</v>
      </c>
      <c r="BM169" s="24" t="s">
        <v>1278</v>
      </c>
    </row>
    <row r="170" s="1" customFormat="1">
      <c r="B170" s="46"/>
      <c r="C170" s="74"/>
      <c r="D170" s="235" t="s">
        <v>234</v>
      </c>
      <c r="E170" s="74"/>
      <c r="F170" s="259" t="s">
        <v>1279</v>
      </c>
      <c r="G170" s="74"/>
      <c r="H170" s="74"/>
      <c r="I170" s="191"/>
      <c r="J170" s="74"/>
      <c r="K170" s="74"/>
      <c r="L170" s="72"/>
      <c r="M170" s="260"/>
      <c r="N170" s="47"/>
      <c r="O170" s="47"/>
      <c r="P170" s="47"/>
      <c r="Q170" s="47"/>
      <c r="R170" s="47"/>
      <c r="S170" s="47"/>
      <c r="T170" s="95"/>
      <c r="AT170" s="24" t="s">
        <v>234</v>
      </c>
      <c r="AU170" s="24" t="s">
        <v>83</v>
      </c>
    </row>
    <row r="171" s="11" customFormat="1">
      <c r="B171" s="233"/>
      <c r="C171" s="234"/>
      <c r="D171" s="235" t="s">
        <v>173</v>
      </c>
      <c r="E171" s="236" t="s">
        <v>22</v>
      </c>
      <c r="F171" s="237" t="s">
        <v>1280</v>
      </c>
      <c r="G171" s="234"/>
      <c r="H171" s="238">
        <v>0</v>
      </c>
      <c r="I171" s="239"/>
      <c r="J171" s="234"/>
      <c r="K171" s="234"/>
      <c r="L171" s="240"/>
      <c r="M171" s="241"/>
      <c r="N171" s="242"/>
      <c r="O171" s="242"/>
      <c r="P171" s="242"/>
      <c r="Q171" s="242"/>
      <c r="R171" s="242"/>
      <c r="S171" s="242"/>
      <c r="T171" s="243"/>
      <c r="AT171" s="244" t="s">
        <v>173</v>
      </c>
      <c r="AU171" s="244" t="s">
        <v>83</v>
      </c>
      <c r="AV171" s="11" t="s">
        <v>83</v>
      </c>
      <c r="AW171" s="11" t="s">
        <v>37</v>
      </c>
      <c r="AX171" s="11" t="s">
        <v>74</v>
      </c>
      <c r="AY171" s="244" t="s">
        <v>163</v>
      </c>
    </row>
    <row r="172" s="11" customFormat="1">
      <c r="B172" s="233"/>
      <c r="C172" s="234"/>
      <c r="D172" s="235" t="s">
        <v>173</v>
      </c>
      <c r="E172" s="236" t="s">
        <v>22</v>
      </c>
      <c r="F172" s="237" t="s">
        <v>1281</v>
      </c>
      <c r="G172" s="234"/>
      <c r="H172" s="238">
        <v>0</v>
      </c>
      <c r="I172" s="239"/>
      <c r="J172" s="234"/>
      <c r="K172" s="234"/>
      <c r="L172" s="240"/>
      <c r="M172" s="241"/>
      <c r="N172" s="242"/>
      <c r="O172" s="242"/>
      <c r="P172" s="242"/>
      <c r="Q172" s="242"/>
      <c r="R172" s="242"/>
      <c r="S172" s="242"/>
      <c r="T172" s="243"/>
      <c r="AT172" s="244" t="s">
        <v>173</v>
      </c>
      <c r="AU172" s="244" t="s">
        <v>83</v>
      </c>
      <c r="AV172" s="11" t="s">
        <v>83</v>
      </c>
      <c r="AW172" s="11" t="s">
        <v>37</v>
      </c>
      <c r="AX172" s="11" t="s">
        <v>74</v>
      </c>
      <c r="AY172" s="244" t="s">
        <v>163</v>
      </c>
    </row>
    <row r="173" s="11" customFormat="1">
      <c r="B173" s="233"/>
      <c r="C173" s="234"/>
      <c r="D173" s="235" t="s">
        <v>173</v>
      </c>
      <c r="E173" s="236" t="s">
        <v>22</v>
      </c>
      <c r="F173" s="237" t="s">
        <v>1282</v>
      </c>
      <c r="G173" s="234"/>
      <c r="H173" s="238">
        <v>0</v>
      </c>
      <c r="I173" s="239"/>
      <c r="J173" s="234"/>
      <c r="K173" s="234"/>
      <c r="L173" s="240"/>
      <c r="M173" s="241"/>
      <c r="N173" s="242"/>
      <c r="O173" s="242"/>
      <c r="P173" s="242"/>
      <c r="Q173" s="242"/>
      <c r="R173" s="242"/>
      <c r="S173" s="242"/>
      <c r="T173" s="243"/>
      <c r="AT173" s="244" t="s">
        <v>173</v>
      </c>
      <c r="AU173" s="244" t="s">
        <v>83</v>
      </c>
      <c r="AV173" s="11" t="s">
        <v>83</v>
      </c>
      <c r="AW173" s="11" t="s">
        <v>37</v>
      </c>
      <c r="AX173" s="11" t="s">
        <v>74</v>
      </c>
      <c r="AY173" s="244" t="s">
        <v>163</v>
      </c>
    </row>
    <row r="174" s="11" customFormat="1">
      <c r="B174" s="233"/>
      <c r="C174" s="234"/>
      <c r="D174" s="235" t="s">
        <v>173</v>
      </c>
      <c r="E174" s="236" t="s">
        <v>22</v>
      </c>
      <c r="F174" s="237" t="s">
        <v>1283</v>
      </c>
      <c r="G174" s="234"/>
      <c r="H174" s="238">
        <v>0</v>
      </c>
      <c r="I174" s="239"/>
      <c r="J174" s="234"/>
      <c r="K174" s="234"/>
      <c r="L174" s="240"/>
      <c r="M174" s="241"/>
      <c r="N174" s="242"/>
      <c r="O174" s="242"/>
      <c r="P174" s="242"/>
      <c r="Q174" s="242"/>
      <c r="R174" s="242"/>
      <c r="S174" s="242"/>
      <c r="T174" s="243"/>
      <c r="AT174" s="244" t="s">
        <v>173</v>
      </c>
      <c r="AU174" s="244" t="s">
        <v>83</v>
      </c>
      <c r="AV174" s="11" t="s">
        <v>83</v>
      </c>
      <c r="AW174" s="11" t="s">
        <v>37</v>
      </c>
      <c r="AX174" s="11" t="s">
        <v>74</v>
      </c>
      <c r="AY174" s="244" t="s">
        <v>163</v>
      </c>
    </row>
    <row r="175" s="11" customFormat="1">
      <c r="B175" s="233"/>
      <c r="C175" s="234"/>
      <c r="D175" s="235" t="s">
        <v>173</v>
      </c>
      <c r="E175" s="236" t="s">
        <v>22</v>
      </c>
      <c r="F175" s="237" t="s">
        <v>1246</v>
      </c>
      <c r="G175" s="234"/>
      <c r="H175" s="238">
        <v>0</v>
      </c>
      <c r="I175" s="239"/>
      <c r="J175" s="234"/>
      <c r="K175" s="234"/>
      <c r="L175" s="240"/>
      <c r="M175" s="241"/>
      <c r="N175" s="242"/>
      <c r="O175" s="242"/>
      <c r="P175" s="242"/>
      <c r="Q175" s="242"/>
      <c r="R175" s="242"/>
      <c r="S175" s="242"/>
      <c r="T175" s="243"/>
      <c r="AT175" s="244" t="s">
        <v>173</v>
      </c>
      <c r="AU175" s="244" t="s">
        <v>83</v>
      </c>
      <c r="AV175" s="11" t="s">
        <v>83</v>
      </c>
      <c r="AW175" s="11" t="s">
        <v>37</v>
      </c>
      <c r="AX175" s="11" t="s">
        <v>74</v>
      </c>
      <c r="AY175" s="244" t="s">
        <v>163</v>
      </c>
    </row>
    <row r="176" s="11" customFormat="1">
      <c r="B176" s="233"/>
      <c r="C176" s="234"/>
      <c r="D176" s="235" t="s">
        <v>173</v>
      </c>
      <c r="E176" s="236" t="s">
        <v>22</v>
      </c>
      <c r="F176" s="237" t="s">
        <v>1284</v>
      </c>
      <c r="G176" s="234"/>
      <c r="H176" s="238">
        <v>0</v>
      </c>
      <c r="I176" s="239"/>
      <c r="J176" s="234"/>
      <c r="K176" s="234"/>
      <c r="L176" s="240"/>
      <c r="M176" s="241"/>
      <c r="N176" s="242"/>
      <c r="O176" s="242"/>
      <c r="P176" s="242"/>
      <c r="Q176" s="242"/>
      <c r="R176" s="242"/>
      <c r="S176" s="242"/>
      <c r="T176" s="243"/>
      <c r="AT176" s="244" t="s">
        <v>173</v>
      </c>
      <c r="AU176" s="244" t="s">
        <v>83</v>
      </c>
      <c r="AV176" s="11" t="s">
        <v>83</v>
      </c>
      <c r="AW176" s="11" t="s">
        <v>37</v>
      </c>
      <c r="AX176" s="11" t="s">
        <v>74</v>
      </c>
      <c r="AY176" s="244" t="s">
        <v>163</v>
      </c>
    </row>
    <row r="177" s="11" customFormat="1">
      <c r="B177" s="233"/>
      <c r="C177" s="234"/>
      <c r="D177" s="235" t="s">
        <v>173</v>
      </c>
      <c r="E177" s="236" t="s">
        <v>22</v>
      </c>
      <c r="F177" s="237" t="s">
        <v>1285</v>
      </c>
      <c r="G177" s="234"/>
      <c r="H177" s="238">
        <v>7</v>
      </c>
      <c r="I177" s="239"/>
      <c r="J177" s="234"/>
      <c r="K177" s="234"/>
      <c r="L177" s="240"/>
      <c r="M177" s="241"/>
      <c r="N177" s="242"/>
      <c r="O177" s="242"/>
      <c r="P177" s="242"/>
      <c r="Q177" s="242"/>
      <c r="R177" s="242"/>
      <c r="S177" s="242"/>
      <c r="T177" s="243"/>
      <c r="AT177" s="244" t="s">
        <v>173</v>
      </c>
      <c r="AU177" s="244" t="s">
        <v>83</v>
      </c>
      <c r="AV177" s="11" t="s">
        <v>83</v>
      </c>
      <c r="AW177" s="11" t="s">
        <v>37</v>
      </c>
      <c r="AX177" s="11" t="s">
        <v>74</v>
      </c>
      <c r="AY177" s="244" t="s">
        <v>163</v>
      </c>
    </row>
    <row r="178" s="11" customFormat="1">
      <c r="B178" s="233"/>
      <c r="C178" s="234"/>
      <c r="D178" s="235" t="s">
        <v>173</v>
      </c>
      <c r="E178" s="236" t="s">
        <v>22</v>
      </c>
      <c r="F178" s="237" t="s">
        <v>1286</v>
      </c>
      <c r="G178" s="234"/>
      <c r="H178" s="238">
        <v>7</v>
      </c>
      <c r="I178" s="239"/>
      <c r="J178" s="234"/>
      <c r="K178" s="234"/>
      <c r="L178" s="240"/>
      <c r="M178" s="241"/>
      <c r="N178" s="242"/>
      <c r="O178" s="242"/>
      <c r="P178" s="242"/>
      <c r="Q178" s="242"/>
      <c r="R178" s="242"/>
      <c r="S178" s="242"/>
      <c r="T178" s="243"/>
      <c r="AT178" s="244" t="s">
        <v>173</v>
      </c>
      <c r="AU178" s="244" t="s">
        <v>83</v>
      </c>
      <c r="AV178" s="11" t="s">
        <v>83</v>
      </c>
      <c r="AW178" s="11" t="s">
        <v>37</v>
      </c>
      <c r="AX178" s="11" t="s">
        <v>74</v>
      </c>
      <c r="AY178" s="244" t="s">
        <v>163</v>
      </c>
    </row>
    <row r="179" s="13" customFormat="1">
      <c r="B179" s="261"/>
      <c r="C179" s="262"/>
      <c r="D179" s="235" t="s">
        <v>173</v>
      </c>
      <c r="E179" s="263" t="s">
        <v>22</v>
      </c>
      <c r="F179" s="264" t="s">
        <v>266</v>
      </c>
      <c r="G179" s="262"/>
      <c r="H179" s="265">
        <v>14</v>
      </c>
      <c r="I179" s="266"/>
      <c r="J179" s="262"/>
      <c r="K179" s="262"/>
      <c r="L179" s="267"/>
      <c r="M179" s="268"/>
      <c r="N179" s="269"/>
      <c r="O179" s="269"/>
      <c r="P179" s="269"/>
      <c r="Q179" s="269"/>
      <c r="R179" s="269"/>
      <c r="S179" s="269"/>
      <c r="T179" s="270"/>
      <c r="AT179" s="271" t="s">
        <v>173</v>
      </c>
      <c r="AU179" s="271" t="s">
        <v>83</v>
      </c>
      <c r="AV179" s="13" t="s">
        <v>183</v>
      </c>
      <c r="AW179" s="13" t="s">
        <v>37</v>
      </c>
      <c r="AX179" s="13" t="s">
        <v>24</v>
      </c>
      <c r="AY179" s="271" t="s">
        <v>163</v>
      </c>
    </row>
    <row r="180" s="1" customFormat="1" ht="38.25" customHeight="1">
      <c r="B180" s="46"/>
      <c r="C180" s="221" t="s">
        <v>29</v>
      </c>
      <c r="D180" s="221" t="s">
        <v>166</v>
      </c>
      <c r="E180" s="222" t="s">
        <v>1287</v>
      </c>
      <c r="F180" s="223" t="s">
        <v>1288</v>
      </c>
      <c r="G180" s="224" t="s">
        <v>440</v>
      </c>
      <c r="H180" s="225">
        <v>1260</v>
      </c>
      <c r="I180" s="226"/>
      <c r="J180" s="227">
        <f>ROUND(I180*H180,2)</f>
        <v>0</v>
      </c>
      <c r="K180" s="223" t="s">
        <v>232</v>
      </c>
      <c r="L180" s="72"/>
      <c r="M180" s="228" t="s">
        <v>22</v>
      </c>
      <c r="N180" s="229" t="s">
        <v>45</v>
      </c>
      <c r="O180" s="47"/>
      <c r="P180" s="230">
        <f>O180*H180</f>
        <v>0</v>
      </c>
      <c r="Q180" s="230">
        <v>0</v>
      </c>
      <c r="R180" s="230">
        <f>Q180*H180</f>
        <v>0</v>
      </c>
      <c r="S180" s="230">
        <v>0</v>
      </c>
      <c r="T180" s="231">
        <f>S180*H180</f>
        <v>0</v>
      </c>
      <c r="AR180" s="24" t="s">
        <v>183</v>
      </c>
      <c r="AT180" s="24" t="s">
        <v>166</v>
      </c>
      <c r="AU180" s="24" t="s">
        <v>83</v>
      </c>
      <c r="AY180" s="24" t="s">
        <v>163</v>
      </c>
      <c r="BE180" s="232">
        <f>IF(N180="základní",J180,0)</f>
        <v>0</v>
      </c>
      <c r="BF180" s="232">
        <f>IF(N180="snížená",J180,0)</f>
        <v>0</v>
      </c>
      <c r="BG180" s="232">
        <f>IF(N180="zákl. přenesená",J180,0)</f>
        <v>0</v>
      </c>
      <c r="BH180" s="232">
        <f>IF(N180="sníž. přenesená",J180,0)</f>
        <v>0</v>
      </c>
      <c r="BI180" s="232">
        <f>IF(N180="nulová",J180,0)</f>
        <v>0</v>
      </c>
      <c r="BJ180" s="24" t="s">
        <v>24</v>
      </c>
      <c r="BK180" s="232">
        <f>ROUND(I180*H180,2)</f>
        <v>0</v>
      </c>
      <c r="BL180" s="24" t="s">
        <v>183</v>
      </c>
      <c r="BM180" s="24" t="s">
        <v>1289</v>
      </c>
    </row>
    <row r="181" s="1" customFormat="1">
      <c r="B181" s="46"/>
      <c r="C181" s="74"/>
      <c r="D181" s="235" t="s">
        <v>234</v>
      </c>
      <c r="E181" s="74"/>
      <c r="F181" s="259" t="s">
        <v>1279</v>
      </c>
      <c r="G181" s="74"/>
      <c r="H181" s="74"/>
      <c r="I181" s="191"/>
      <c r="J181" s="74"/>
      <c r="K181" s="74"/>
      <c r="L181" s="72"/>
      <c r="M181" s="260"/>
      <c r="N181" s="47"/>
      <c r="O181" s="47"/>
      <c r="P181" s="47"/>
      <c r="Q181" s="47"/>
      <c r="R181" s="47"/>
      <c r="S181" s="47"/>
      <c r="T181" s="95"/>
      <c r="AT181" s="24" t="s">
        <v>234</v>
      </c>
      <c r="AU181" s="24" t="s">
        <v>83</v>
      </c>
    </row>
    <row r="182" s="11" customFormat="1">
      <c r="B182" s="233"/>
      <c r="C182" s="234"/>
      <c r="D182" s="235" t="s">
        <v>173</v>
      </c>
      <c r="E182" s="236" t="s">
        <v>22</v>
      </c>
      <c r="F182" s="237" t="s">
        <v>1280</v>
      </c>
      <c r="G182" s="234"/>
      <c r="H182" s="238">
        <v>0</v>
      </c>
      <c r="I182" s="239"/>
      <c r="J182" s="234"/>
      <c r="K182" s="234"/>
      <c r="L182" s="240"/>
      <c r="M182" s="241"/>
      <c r="N182" s="242"/>
      <c r="O182" s="242"/>
      <c r="P182" s="242"/>
      <c r="Q182" s="242"/>
      <c r="R182" s="242"/>
      <c r="S182" s="242"/>
      <c r="T182" s="243"/>
      <c r="AT182" s="244" t="s">
        <v>173</v>
      </c>
      <c r="AU182" s="244" t="s">
        <v>83</v>
      </c>
      <c r="AV182" s="11" t="s">
        <v>83</v>
      </c>
      <c r="AW182" s="11" t="s">
        <v>37</v>
      </c>
      <c r="AX182" s="11" t="s">
        <v>74</v>
      </c>
      <c r="AY182" s="244" t="s">
        <v>163</v>
      </c>
    </row>
    <row r="183" s="11" customFormat="1">
      <c r="B183" s="233"/>
      <c r="C183" s="234"/>
      <c r="D183" s="235" t="s">
        <v>173</v>
      </c>
      <c r="E183" s="236" t="s">
        <v>22</v>
      </c>
      <c r="F183" s="237" t="s">
        <v>1281</v>
      </c>
      <c r="G183" s="234"/>
      <c r="H183" s="238">
        <v>0</v>
      </c>
      <c r="I183" s="239"/>
      <c r="J183" s="234"/>
      <c r="K183" s="234"/>
      <c r="L183" s="240"/>
      <c r="M183" s="241"/>
      <c r="N183" s="242"/>
      <c r="O183" s="242"/>
      <c r="P183" s="242"/>
      <c r="Q183" s="242"/>
      <c r="R183" s="242"/>
      <c r="S183" s="242"/>
      <c r="T183" s="243"/>
      <c r="AT183" s="244" t="s">
        <v>173</v>
      </c>
      <c r="AU183" s="244" t="s">
        <v>83</v>
      </c>
      <c r="AV183" s="11" t="s">
        <v>83</v>
      </c>
      <c r="AW183" s="11" t="s">
        <v>37</v>
      </c>
      <c r="AX183" s="11" t="s">
        <v>74</v>
      </c>
      <c r="AY183" s="244" t="s">
        <v>163</v>
      </c>
    </row>
    <row r="184" s="11" customFormat="1">
      <c r="B184" s="233"/>
      <c r="C184" s="234"/>
      <c r="D184" s="235" t="s">
        <v>173</v>
      </c>
      <c r="E184" s="236" t="s">
        <v>22</v>
      </c>
      <c r="F184" s="237" t="s">
        <v>1282</v>
      </c>
      <c r="G184" s="234"/>
      <c r="H184" s="238">
        <v>0</v>
      </c>
      <c r="I184" s="239"/>
      <c r="J184" s="234"/>
      <c r="K184" s="234"/>
      <c r="L184" s="240"/>
      <c r="M184" s="241"/>
      <c r="N184" s="242"/>
      <c r="O184" s="242"/>
      <c r="P184" s="242"/>
      <c r="Q184" s="242"/>
      <c r="R184" s="242"/>
      <c r="S184" s="242"/>
      <c r="T184" s="243"/>
      <c r="AT184" s="244" t="s">
        <v>173</v>
      </c>
      <c r="AU184" s="244" t="s">
        <v>83</v>
      </c>
      <c r="AV184" s="11" t="s">
        <v>83</v>
      </c>
      <c r="AW184" s="11" t="s">
        <v>37</v>
      </c>
      <c r="AX184" s="11" t="s">
        <v>74</v>
      </c>
      <c r="AY184" s="244" t="s">
        <v>163</v>
      </c>
    </row>
    <row r="185" s="11" customFormat="1">
      <c r="B185" s="233"/>
      <c r="C185" s="234"/>
      <c r="D185" s="235" t="s">
        <v>173</v>
      </c>
      <c r="E185" s="236" t="s">
        <v>22</v>
      </c>
      <c r="F185" s="237" t="s">
        <v>1283</v>
      </c>
      <c r="G185" s="234"/>
      <c r="H185" s="238">
        <v>0</v>
      </c>
      <c r="I185" s="239"/>
      <c r="J185" s="234"/>
      <c r="K185" s="234"/>
      <c r="L185" s="240"/>
      <c r="M185" s="241"/>
      <c r="N185" s="242"/>
      <c r="O185" s="242"/>
      <c r="P185" s="242"/>
      <c r="Q185" s="242"/>
      <c r="R185" s="242"/>
      <c r="S185" s="242"/>
      <c r="T185" s="243"/>
      <c r="AT185" s="244" t="s">
        <v>173</v>
      </c>
      <c r="AU185" s="244" t="s">
        <v>83</v>
      </c>
      <c r="AV185" s="11" t="s">
        <v>83</v>
      </c>
      <c r="AW185" s="11" t="s">
        <v>37</v>
      </c>
      <c r="AX185" s="11" t="s">
        <v>74</v>
      </c>
      <c r="AY185" s="244" t="s">
        <v>163</v>
      </c>
    </row>
    <row r="186" s="11" customFormat="1">
      <c r="B186" s="233"/>
      <c r="C186" s="234"/>
      <c r="D186" s="235" t="s">
        <v>173</v>
      </c>
      <c r="E186" s="236" t="s">
        <v>22</v>
      </c>
      <c r="F186" s="237" t="s">
        <v>1246</v>
      </c>
      <c r="G186" s="234"/>
      <c r="H186" s="238">
        <v>0</v>
      </c>
      <c r="I186" s="239"/>
      <c r="J186" s="234"/>
      <c r="K186" s="234"/>
      <c r="L186" s="240"/>
      <c r="M186" s="241"/>
      <c r="N186" s="242"/>
      <c r="O186" s="242"/>
      <c r="P186" s="242"/>
      <c r="Q186" s="242"/>
      <c r="R186" s="242"/>
      <c r="S186" s="242"/>
      <c r="T186" s="243"/>
      <c r="AT186" s="244" t="s">
        <v>173</v>
      </c>
      <c r="AU186" s="244" t="s">
        <v>83</v>
      </c>
      <c r="AV186" s="11" t="s">
        <v>83</v>
      </c>
      <c r="AW186" s="11" t="s">
        <v>37</v>
      </c>
      <c r="AX186" s="11" t="s">
        <v>74</v>
      </c>
      <c r="AY186" s="244" t="s">
        <v>163</v>
      </c>
    </row>
    <row r="187" s="11" customFormat="1">
      <c r="B187" s="233"/>
      <c r="C187" s="234"/>
      <c r="D187" s="235" t="s">
        <v>173</v>
      </c>
      <c r="E187" s="236" t="s">
        <v>22</v>
      </c>
      <c r="F187" s="237" t="s">
        <v>1284</v>
      </c>
      <c r="G187" s="234"/>
      <c r="H187" s="238">
        <v>0</v>
      </c>
      <c r="I187" s="239"/>
      <c r="J187" s="234"/>
      <c r="K187" s="234"/>
      <c r="L187" s="240"/>
      <c r="M187" s="241"/>
      <c r="N187" s="242"/>
      <c r="O187" s="242"/>
      <c r="P187" s="242"/>
      <c r="Q187" s="242"/>
      <c r="R187" s="242"/>
      <c r="S187" s="242"/>
      <c r="T187" s="243"/>
      <c r="AT187" s="244" t="s">
        <v>173</v>
      </c>
      <c r="AU187" s="244" t="s">
        <v>83</v>
      </c>
      <c r="AV187" s="11" t="s">
        <v>83</v>
      </c>
      <c r="AW187" s="11" t="s">
        <v>37</v>
      </c>
      <c r="AX187" s="11" t="s">
        <v>74</v>
      </c>
      <c r="AY187" s="244" t="s">
        <v>163</v>
      </c>
    </row>
    <row r="188" s="11" customFormat="1">
      <c r="B188" s="233"/>
      <c r="C188" s="234"/>
      <c r="D188" s="235" t="s">
        <v>173</v>
      </c>
      <c r="E188" s="236" t="s">
        <v>22</v>
      </c>
      <c r="F188" s="237" t="s">
        <v>1290</v>
      </c>
      <c r="G188" s="234"/>
      <c r="H188" s="238">
        <v>630</v>
      </c>
      <c r="I188" s="239"/>
      <c r="J188" s="234"/>
      <c r="K188" s="234"/>
      <c r="L188" s="240"/>
      <c r="M188" s="241"/>
      <c r="N188" s="242"/>
      <c r="O188" s="242"/>
      <c r="P188" s="242"/>
      <c r="Q188" s="242"/>
      <c r="R188" s="242"/>
      <c r="S188" s="242"/>
      <c r="T188" s="243"/>
      <c r="AT188" s="244" t="s">
        <v>173</v>
      </c>
      <c r="AU188" s="244" t="s">
        <v>83</v>
      </c>
      <c r="AV188" s="11" t="s">
        <v>83</v>
      </c>
      <c r="AW188" s="11" t="s">
        <v>37</v>
      </c>
      <c r="AX188" s="11" t="s">
        <v>74</v>
      </c>
      <c r="AY188" s="244" t="s">
        <v>163</v>
      </c>
    </row>
    <row r="189" s="11" customFormat="1">
      <c r="B189" s="233"/>
      <c r="C189" s="234"/>
      <c r="D189" s="235" t="s">
        <v>173</v>
      </c>
      <c r="E189" s="236" t="s">
        <v>22</v>
      </c>
      <c r="F189" s="237" t="s">
        <v>1291</v>
      </c>
      <c r="G189" s="234"/>
      <c r="H189" s="238">
        <v>630</v>
      </c>
      <c r="I189" s="239"/>
      <c r="J189" s="234"/>
      <c r="K189" s="234"/>
      <c r="L189" s="240"/>
      <c r="M189" s="241"/>
      <c r="N189" s="242"/>
      <c r="O189" s="242"/>
      <c r="P189" s="242"/>
      <c r="Q189" s="242"/>
      <c r="R189" s="242"/>
      <c r="S189" s="242"/>
      <c r="T189" s="243"/>
      <c r="AT189" s="244" t="s">
        <v>173</v>
      </c>
      <c r="AU189" s="244" t="s">
        <v>83</v>
      </c>
      <c r="AV189" s="11" t="s">
        <v>83</v>
      </c>
      <c r="AW189" s="11" t="s">
        <v>37</v>
      </c>
      <c r="AX189" s="11" t="s">
        <v>74</v>
      </c>
      <c r="AY189" s="244" t="s">
        <v>163</v>
      </c>
    </row>
    <row r="190" s="13" customFormat="1">
      <c r="B190" s="261"/>
      <c r="C190" s="262"/>
      <c r="D190" s="235" t="s">
        <v>173</v>
      </c>
      <c r="E190" s="263" t="s">
        <v>22</v>
      </c>
      <c r="F190" s="264" t="s">
        <v>266</v>
      </c>
      <c r="G190" s="262"/>
      <c r="H190" s="265">
        <v>1260</v>
      </c>
      <c r="I190" s="266"/>
      <c r="J190" s="262"/>
      <c r="K190" s="262"/>
      <c r="L190" s="267"/>
      <c r="M190" s="268"/>
      <c r="N190" s="269"/>
      <c r="O190" s="269"/>
      <c r="P190" s="269"/>
      <c r="Q190" s="269"/>
      <c r="R190" s="269"/>
      <c r="S190" s="269"/>
      <c r="T190" s="270"/>
      <c r="AT190" s="271" t="s">
        <v>173</v>
      </c>
      <c r="AU190" s="271" t="s">
        <v>83</v>
      </c>
      <c r="AV190" s="13" t="s">
        <v>183</v>
      </c>
      <c r="AW190" s="13" t="s">
        <v>37</v>
      </c>
      <c r="AX190" s="13" t="s">
        <v>24</v>
      </c>
      <c r="AY190" s="271" t="s">
        <v>163</v>
      </c>
    </row>
    <row r="191" s="1" customFormat="1" ht="25.5" customHeight="1">
      <c r="B191" s="46"/>
      <c r="C191" s="221" t="s">
        <v>282</v>
      </c>
      <c r="D191" s="221" t="s">
        <v>166</v>
      </c>
      <c r="E191" s="222" t="s">
        <v>1292</v>
      </c>
      <c r="F191" s="223" t="s">
        <v>1293</v>
      </c>
      <c r="G191" s="224" t="s">
        <v>440</v>
      </c>
      <c r="H191" s="225">
        <v>4</v>
      </c>
      <c r="I191" s="226"/>
      <c r="J191" s="227">
        <f>ROUND(I191*H191,2)</f>
        <v>0</v>
      </c>
      <c r="K191" s="223" t="s">
        <v>232</v>
      </c>
      <c r="L191" s="72"/>
      <c r="M191" s="228" t="s">
        <v>22</v>
      </c>
      <c r="N191" s="229" t="s">
        <v>45</v>
      </c>
      <c r="O191" s="47"/>
      <c r="P191" s="230">
        <f>O191*H191</f>
        <v>0</v>
      </c>
      <c r="Q191" s="230">
        <v>0</v>
      </c>
      <c r="R191" s="230">
        <f>Q191*H191</f>
        <v>0</v>
      </c>
      <c r="S191" s="230">
        <v>0</v>
      </c>
      <c r="T191" s="231">
        <f>S191*H191</f>
        <v>0</v>
      </c>
      <c r="AR191" s="24" t="s">
        <v>183</v>
      </c>
      <c r="AT191" s="24" t="s">
        <v>166</v>
      </c>
      <c r="AU191" s="24" t="s">
        <v>83</v>
      </c>
      <c r="AY191" s="24" t="s">
        <v>163</v>
      </c>
      <c r="BE191" s="232">
        <f>IF(N191="základní",J191,0)</f>
        <v>0</v>
      </c>
      <c r="BF191" s="232">
        <f>IF(N191="snížená",J191,0)</f>
        <v>0</v>
      </c>
      <c r="BG191" s="232">
        <f>IF(N191="zákl. přenesená",J191,0)</f>
        <v>0</v>
      </c>
      <c r="BH191" s="232">
        <f>IF(N191="sníž. přenesená",J191,0)</f>
        <v>0</v>
      </c>
      <c r="BI191" s="232">
        <f>IF(N191="nulová",J191,0)</f>
        <v>0</v>
      </c>
      <c r="BJ191" s="24" t="s">
        <v>24</v>
      </c>
      <c r="BK191" s="232">
        <f>ROUND(I191*H191,2)</f>
        <v>0</v>
      </c>
      <c r="BL191" s="24" t="s">
        <v>183</v>
      </c>
      <c r="BM191" s="24" t="s">
        <v>1294</v>
      </c>
    </row>
    <row r="192" s="1" customFormat="1">
      <c r="B192" s="46"/>
      <c r="C192" s="74"/>
      <c r="D192" s="235" t="s">
        <v>234</v>
      </c>
      <c r="E192" s="74"/>
      <c r="F192" s="259" t="s">
        <v>1279</v>
      </c>
      <c r="G192" s="74"/>
      <c r="H192" s="74"/>
      <c r="I192" s="191"/>
      <c r="J192" s="74"/>
      <c r="K192" s="74"/>
      <c r="L192" s="72"/>
      <c r="M192" s="260"/>
      <c r="N192" s="47"/>
      <c r="O192" s="47"/>
      <c r="P192" s="47"/>
      <c r="Q192" s="47"/>
      <c r="R192" s="47"/>
      <c r="S192" s="47"/>
      <c r="T192" s="95"/>
      <c r="AT192" s="24" t="s">
        <v>234</v>
      </c>
      <c r="AU192" s="24" t="s">
        <v>83</v>
      </c>
    </row>
    <row r="193" s="11" customFormat="1">
      <c r="B193" s="233"/>
      <c r="C193" s="234"/>
      <c r="D193" s="235" t="s">
        <v>173</v>
      </c>
      <c r="E193" s="236" t="s">
        <v>22</v>
      </c>
      <c r="F193" s="237" t="s">
        <v>1280</v>
      </c>
      <c r="G193" s="234"/>
      <c r="H193" s="238">
        <v>0</v>
      </c>
      <c r="I193" s="239"/>
      <c r="J193" s="234"/>
      <c r="K193" s="234"/>
      <c r="L193" s="240"/>
      <c r="M193" s="241"/>
      <c r="N193" s="242"/>
      <c r="O193" s="242"/>
      <c r="P193" s="242"/>
      <c r="Q193" s="242"/>
      <c r="R193" s="242"/>
      <c r="S193" s="242"/>
      <c r="T193" s="243"/>
      <c r="AT193" s="244" t="s">
        <v>173</v>
      </c>
      <c r="AU193" s="244" t="s">
        <v>83</v>
      </c>
      <c r="AV193" s="11" t="s">
        <v>83</v>
      </c>
      <c r="AW193" s="11" t="s">
        <v>37</v>
      </c>
      <c r="AX193" s="11" t="s">
        <v>74</v>
      </c>
      <c r="AY193" s="244" t="s">
        <v>163</v>
      </c>
    </row>
    <row r="194" s="11" customFormat="1">
      <c r="B194" s="233"/>
      <c r="C194" s="234"/>
      <c r="D194" s="235" t="s">
        <v>173</v>
      </c>
      <c r="E194" s="236" t="s">
        <v>22</v>
      </c>
      <c r="F194" s="237" t="s">
        <v>1281</v>
      </c>
      <c r="G194" s="234"/>
      <c r="H194" s="238">
        <v>0</v>
      </c>
      <c r="I194" s="239"/>
      <c r="J194" s="234"/>
      <c r="K194" s="234"/>
      <c r="L194" s="240"/>
      <c r="M194" s="241"/>
      <c r="N194" s="242"/>
      <c r="O194" s="242"/>
      <c r="P194" s="242"/>
      <c r="Q194" s="242"/>
      <c r="R194" s="242"/>
      <c r="S194" s="242"/>
      <c r="T194" s="243"/>
      <c r="AT194" s="244" t="s">
        <v>173</v>
      </c>
      <c r="AU194" s="244" t="s">
        <v>83</v>
      </c>
      <c r="AV194" s="11" t="s">
        <v>83</v>
      </c>
      <c r="AW194" s="11" t="s">
        <v>37</v>
      </c>
      <c r="AX194" s="11" t="s">
        <v>74</v>
      </c>
      <c r="AY194" s="244" t="s">
        <v>163</v>
      </c>
    </row>
    <row r="195" s="11" customFormat="1">
      <c r="B195" s="233"/>
      <c r="C195" s="234"/>
      <c r="D195" s="235" t="s">
        <v>173</v>
      </c>
      <c r="E195" s="236" t="s">
        <v>22</v>
      </c>
      <c r="F195" s="237" t="s">
        <v>1282</v>
      </c>
      <c r="G195" s="234"/>
      <c r="H195" s="238">
        <v>0</v>
      </c>
      <c r="I195" s="239"/>
      <c r="J195" s="234"/>
      <c r="K195" s="234"/>
      <c r="L195" s="240"/>
      <c r="M195" s="241"/>
      <c r="N195" s="242"/>
      <c r="O195" s="242"/>
      <c r="P195" s="242"/>
      <c r="Q195" s="242"/>
      <c r="R195" s="242"/>
      <c r="S195" s="242"/>
      <c r="T195" s="243"/>
      <c r="AT195" s="244" t="s">
        <v>173</v>
      </c>
      <c r="AU195" s="244" t="s">
        <v>83</v>
      </c>
      <c r="AV195" s="11" t="s">
        <v>83</v>
      </c>
      <c r="AW195" s="11" t="s">
        <v>37</v>
      </c>
      <c r="AX195" s="11" t="s">
        <v>74</v>
      </c>
      <c r="AY195" s="244" t="s">
        <v>163</v>
      </c>
    </row>
    <row r="196" s="11" customFormat="1">
      <c r="B196" s="233"/>
      <c r="C196" s="234"/>
      <c r="D196" s="235" t="s">
        <v>173</v>
      </c>
      <c r="E196" s="236" t="s">
        <v>22</v>
      </c>
      <c r="F196" s="237" t="s">
        <v>1283</v>
      </c>
      <c r="G196" s="234"/>
      <c r="H196" s="238">
        <v>0</v>
      </c>
      <c r="I196" s="239"/>
      <c r="J196" s="234"/>
      <c r="K196" s="234"/>
      <c r="L196" s="240"/>
      <c r="M196" s="241"/>
      <c r="N196" s="242"/>
      <c r="O196" s="242"/>
      <c r="P196" s="242"/>
      <c r="Q196" s="242"/>
      <c r="R196" s="242"/>
      <c r="S196" s="242"/>
      <c r="T196" s="243"/>
      <c r="AT196" s="244" t="s">
        <v>173</v>
      </c>
      <c r="AU196" s="244" t="s">
        <v>83</v>
      </c>
      <c r="AV196" s="11" t="s">
        <v>83</v>
      </c>
      <c r="AW196" s="11" t="s">
        <v>37</v>
      </c>
      <c r="AX196" s="11" t="s">
        <v>74</v>
      </c>
      <c r="AY196" s="244" t="s">
        <v>163</v>
      </c>
    </row>
    <row r="197" s="11" customFormat="1">
      <c r="B197" s="233"/>
      <c r="C197" s="234"/>
      <c r="D197" s="235" t="s">
        <v>173</v>
      </c>
      <c r="E197" s="236" t="s">
        <v>22</v>
      </c>
      <c r="F197" s="237" t="s">
        <v>1246</v>
      </c>
      <c r="G197" s="234"/>
      <c r="H197" s="238">
        <v>0</v>
      </c>
      <c r="I197" s="239"/>
      <c r="J197" s="234"/>
      <c r="K197" s="234"/>
      <c r="L197" s="240"/>
      <c r="M197" s="241"/>
      <c r="N197" s="242"/>
      <c r="O197" s="242"/>
      <c r="P197" s="242"/>
      <c r="Q197" s="242"/>
      <c r="R197" s="242"/>
      <c r="S197" s="242"/>
      <c r="T197" s="243"/>
      <c r="AT197" s="244" t="s">
        <v>173</v>
      </c>
      <c r="AU197" s="244" t="s">
        <v>83</v>
      </c>
      <c r="AV197" s="11" t="s">
        <v>83</v>
      </c>
      <c r="AW197" s="11" t="s">
        <v>37</v>
      </c>
      <c r="AX197" s="11" t="s">
        <v>74</v>
      </c>
      <c r="AY197" s="244" t="s">
        <v>163</v>
      </c>
    </row>
    <row r="198" s="11" customFormat="1">
      <c r="B198" s="233"/>
      <c r="C198" s="234"/>
      <c r="D198" s="235" t="s">
        <v>173</v>
      </c>
      <c r="E198" s="236" t="s">
        <v>22</v>
      </c>
      <c r="F198" s="237" t="s">
        <v>1284</v>
      </c>
      <c r="G198" s="234"/>
      <c r="H198" s="238">
        <v>0</v>
      </c>
      <c r="I198" s="239"/>
      <c r="J198" s="234"/>
      <c r="K198" s="234"/>
      <c r="L198" s="240"/>
      <c r="M198" s="241"/>
      <c r="N198" s="242"/>
      <c r="O198" s="242"/>
      <c r="P198" s="242"/>
      <c r="Q198" s="242"/>
      <c r="R198" s="242"/>
      <c r="S198" s="242"/>
      <c r="T198" s="243"/>
      <c r="AT198" s="244" t="s">
        <v>173</v>
      </c>
      <c r="AU198" s="244" t="s">
        <v>83</v>
      </c>
      <c r="AV198" s="11" t="s">
        <v>83</v>
      </c>
      <c r="AW198" s="11" t="s">
        <v>37</v>
      </c>
      <c r="AX198" s="11" t="s">
        <v>74</v>
      </c>
      <c r="AY198" s="244" t="s">
        <v>163</v>
      </c>
    </row>
    <row r="199" s="11" customFormat="1">
      <c r="B199" s="233"/>
      <c r="C199" s="234"/>
      <c r="D199" s="235" t="s">
        <v>173</v>
      </c>
      <c r="E199" s="236" t="s">
        <v>22</v>
      </c>
      <c r="F199" s="237" t="s">
        <v>1295</v>
      </c>
      <c r="G199" s="234"/>
      <c r="H199" s="238">
        <v>2</v>
      </c>
      <c r="I199" s="239"/>
      <c r="J199" s="234"/>
      <c r="K199" s="234"/>
      <c r="L199" s="240"/>
      <c r="M199" s="241"/>
      <c r="N199" s="242"/>
      <c r="O199" s="242"/>
      <c r="P199" s="242"/>
      <c r="Q199" s="242"/>
      <c r="R199" s="242"/>
      <c r="S199" s="242"/>
      <c r="T199" s="243"/>
      <c r="AT199" s="244" t="s">
        <v>173</v>
      </c>
      <c r="AU199" s="244" t="s">
        <v>83</v>
      </c>
      <c r="AV199" s="11" t="s">
        <v>83</v>
      </c>
      <c r="AW199" s="11" t="s">
        <v>37</v>
      </c>
      <c r="AX199" s="11" t="s">
        <v>74</v>
      </c>
      <c r="AY199" s="244" t="s">
        <v>163</v>
      </c>
    </row>
    <row r="200" s="11" customFormat="1">
      <c r="B200" s="233"/>
      <c r="C200" s="234"/>
      <c r="D200" s="235" t="s">
        <v>173</v>
      </c>
      <c r="E200" s="236" t="s">
        <v>22</v>
      </c>
      <c r="F200" s="237" t="s">
        <v>1296</v>
      </c>
      <c r="G200" s="234"/>
      <c r="H200" s="238">
        <v>2</v>
      </c>
      <c r="I200" s="239"/>
      <c r="J200" s="234"/>
      <c r="K200" s="234"/>
      <c r="L200" s="240"/>
      <c r="M200" s="241"/>
      <c r="N200" s="242"/>
      <c r="O200" s="242"/>
      <c r="P200" s="242"/>
      <c r="Q200" s="242"/>
      <c r="R200" s="242"/>
      <c r="S200" s="242"/>
      <c r="T200" s="243"/>
      <c r="AT200" s="244" t="s">
        <v>173</v>
      </c>
      <c r="AU200" s="244" t="s">
        <v>83</v>
      </c>
      <c r="AV200" s="11" t="s">
        <v>83</v>
      </c>
      <c r="AW200" s="11" t="s">
        <v>37</v>
      </c>
      <c r="AX200" s="11" t="s">
        <v>74</v>
      </c>
      <c r="AY200" s="244" t="s">
        <v>163</v>
      </c>
    </row>
    <row r="201" s="13" customFormat="1">
      <c r="B201" s="261"/>
      <c r="C201" s="262"/>
      <c r="D201" s="235" t="s">
        <v>173</v>
      </c>
      <c r="E201" s="263" t="s">
        <v>22</v>
      </c>
      <c r="F201" s="264" t="s">
        <v>266</v>
      </c>
      <c r="G201" s="262"/>
      <c r="H201" s="265">
        <v>4</v>
      </c>
      <c r="I201" s="266"/>
      <c r="J201" s="262"/>
      <c r="K201" s="262"/>
      <c r="L201" s="267"/>
      <c r="M201" s="268"/>
      <c r="N201" s="269"/>
      <c r="O201" s="269"/>
      <c r="P201" s="269"/>
      <c r="Q201" s="269"/>
      <c r="R201" s="269"/>
      <c r="S201" s="269"/>
      <c r="T201" s="270"/>
      <c r="AT201" s="271" t="s">
        <v>173</v>
      </c>
      <c r="AU201" s="271" t="s">
        <v>83</v>
      </c>
      <c r="AV201" s="13" t="s">
        <v>183</v>
      </c>
      <c r="AW201" s="13" t="s">
        <v>37</v>
      </c>
      <c r="AX201" s="13" t="s">
        <v>24</v>
      </c>
      <c r="AY201" s="271" t="s">
        <v>163</v>
      </c>
    </row>
    <row r="202" s="1" customFormat="1" ht="38.25" customHeight="1">
      <c r="B202" s="46"/>
      <c r="C202" s="221" t="s">
        <v>286</v>
      </c>
      <c r="D202" s="221" t="s">
        <v>166</v>
      </c>
      <c r="E202" s="222" t="s">
        <v>1297</v>
      </c>
      <c r="F202" s="223" t="s">
        <v>1298</v>
      </c>
      <c r="G202" s="224" t="s">
        <v>440</v>
      </c>
      <c r="H202" s="225">
        <v>360</v>
      </c>
      <c r="I202" s="226"/>
      <c r="J202" s="227">
        <f>ROUND(I202*H202,2)</f>
        <v>0</v>
      </c>
      <c r="K202" s="223" t="s">
        <v>232</v>
      </c>
      <c r="L202" s="72"/>
      <c r="M202" s="228" t="s">
        <v>22</v>
      </c>
      <c r="N202" s="229" t="s">
        <v>45</v>
      </c>
      <c r="O202" s="47"/>
      <c r="P202" s="230">
        <f>O202*H202</f>
        <v>0</v>
      </c>
      <c r="Q202" s="230">
        <v>0</v>
      </c>
      <c r="R202" s="230">
        <f>Q202*H202</f>
        <v>0</v>
      </c>
      <c r="S202" s="230">
        <v>0</v>
      </c>
      <c r="T202" s="231">
        <f>S202*H202</f>
        <v>0</v>
      </c>
      <c r="AR202" s="24" t="s">
        <v>183</v>
      </c>
      <c r="AT202" s="24" t="s">
        <v>166</v>
      </c>
      <c r="AU202" s="24" t="s">
        <v>83</v>
      </c>
      <c r="AY202" s="24" t="s">
        <v>163</v>
      </c>
      <c r="BE202" s="232">
        <f>IF(N202="základní",J202,0)</f>
        <v>0</v>
      </c>
      <c r="BF202" s="232">
        <f>IF(N202="snížená",J202,0)</f>
        <v>0</v>
      </c>
      <c r="BG202" s="232">
        <f>IF(N202="zákl. přenesená",J202,0)</f>
        <v>0</v>
      </c>
      <c r="BH202" s="232">
        <f>IF(N202="sníž. přenesená",J202,0)</f>
        <v>0</v>
      </c>
      <c r="BI202" s="232">
        <f>IF(N202="nulová",J202,0)</f>
        <v>0</v>
      </c>
      <c r="BJ202" s="24" t="s">
        <v>24</v>
      </c>
      <c r="BK202" s="232">
        <f>ROUND(I202*H202,2)</f>
        <v>0</v>
      </c>
      <c r="BL202" s="24" t="s">
        <v>183</v>
      </c>
      <c r="BM202" s="24" t="s">
        <v>1299</v>
      </c>
    </row>
    <row r="203" s="1" customFormat="1">
      <c r="B203" s="46"/>
      <c r="C203" s="74"/>
      <c r="D203" s="235" t="s">
        <v>234</v>
      </c>
      <c r="E203" s="74"/>
      <c r="F203" s="259" t="s">
        <v>1279</v>
      </c>
      <c r="G203" s="74"/>
      <c r="H203" s="74"/>
      <c r="I203" s="191"/>
      <c r="J203" s="74"/>
      <c r="K203" s="74"/>
      <c r="L203" s="72"/>
      <c r="M203" s="260"/>
      <c r="N203" s="47"/>
      <c r="O203" s="47"/>
      <c r="P203" s="47"/>
      <c r="Q203" s="47"/>
      <c r="R203" s="47"/>
      <c r="S203" s="47"/>
      <c r="T203" s="95"/>
      <c r="AT203" s="24" t="s">
        <v>234</v>
      </c>
      <c r="AU203" s="24" t="s">
        <v>83</v>
      </c>
    </row>
    <row r="204" s="11" customFormat="1">
      <c r="B204" s="233"/>
      <c r="C204" s="234"/>
      <c r="D204" s="235" t="s">
        <v>173</v>
      </c>
      <c r="E204" s="236" t="s">
        <v>22</v>
      </c>
      <c r="F204" s="237" t="s">
        <v>1280</v>
      </c>
      <c r="G204" s="234"/>
      <c r="H204" s="238">
        <v>0</v>
      </c>
      <c r="I204" s="239"/>
      <c r="J204" s="234"/>
      <c r="K204" s="234"/>
      <c r="L204" s="240"/>
      <c r="M204" s="241"/>
      <c r="N204" s="242"/>
      <c r="O204" s="242"/>
      <c r="P204" s="242"/>
      <c r="Q204" s="242"/>
      <c r="R204" s="242"/>
      <c r="S204" s="242"/>
      <c r="T204" s="243"/>
      <c r="AT204" s="244" t="s">
        <v>173</v>
      </c>
      <c r="AU204" s="244" t="s">
        <v>83</v>
      </c>
      <c r="AV204" s="11" t="s">
        <v>83</v>
      </c>
      <c r="AW204" s="11" t="s">
        <v>37</v>
      </c>
      <c r="AX204" s="11" t="s">
        <v>74</v>
      </c>
      <c r="AY204" s="244" t="s">
        <v>163</v>
      </c>
    </row>
    <row r="205" s="11" customFormat="1">
      <c r="B205" s="233"/>
      <c r="C205" s="234"/>
      <c r="D205" s="235" t="s">
        <v>173</v>
      </c>
      <c r="E205" s="236" t="s">
        <v>22</v>
      </c>
      <c r="F205" s="237" t="s">
        <v>1281</v>
      </c>
      <c r="G205" s="234"/>
      <c r="H205" s="238">
        <v>0</v>
      </c>
      <c r="I205" s="239"/>
      <c r="J205" s="234"/>
      <c r="K205" s="234"/>
      <c r="L205" s="240"/>
      <c r="M205" s="241"/>
      <c r="N205" s="242"/>
      <c r="O205" s="242"/>
      <c r="P205" s="242"/>
      <c r="Q205" s="242"/>
      <c r="R205" s="242"/>
      <c r="S205" s="242"/>
      <c r="T205" s="243"/>
      <c r="AT205" s="244" t="s">
        <v>173</v>
      </c>
      <c r="AU205" s="244" t="s">
        <v>83</v>
      </c>
      <c r="AV205" s="11" t="s">
        <v>83</v>
      </c>
      <c r="AW205" s="11" t="s">
        <v>37</v>
      </c>
      <c r="AX205" s="11" t="s">
        <v>74</v>
      </c>
      <c r="AY205" s="244" t="s">
        <v>163</v>
      </c>
    </row>
    <row r="206" s="11" customFormat="1">
      <c r="B206" s="233"/>
      <c r="C206" s="234"/>
      <c r="D206" s="235" t="s">
        <v>173</v>
      </c>
      <c r="E206" s="236" t="s">
        <v>22</v>
      </c>
      <c r="F206" s="237" t="s">
        <v>1282</v>
      </c>
      <c r="G206" s="234"/>
      <c r="H206" s="238">
        <v>0</v>
      </c>
      <c r="I206" s="239"/>
      <c r="J206" s="234"/>
      <c r="K206" s="234"/>
      <c r="L206" s="240"/>
      <c r="M206" s="241"/>
      <c r="N206" s="242"/>
      <c r="O206" s="242"/>
      <c r="P206" s="242"/>
      <c r="Q206" s="242"/>
      <c r="R206" s="242"/>
      <c r="S206" s="242"/>
      <c r="T206" s="243"/>
      <c r="AT206" s="244" t="s">
        <v>173</v>
      </c>
      <c r="AU206" s="244" t="s">
        <v>83</v>
      </c>
      <c r="AV206" s="11" t="s">
        <v>83</v>
      </c>
      <c r="AW206" s="11" t="s">
        <v>37</v>
      </c>
      <c r="AX206" s="11" t="s">
        <v>74</v>
      </c>
      <c r="AY206" s="244" t="s">
        <v>163</v>
      </c>
    </row>
    <row r="207" s="11" customFormat="1">
      <c r="B207" s="233"/>
      <c r="C207" s="234"/>
      <c r="D207" s="235" t="s">
        <v>173</v>
      </c>
      <c r="E207" s="236" t="s">
        <v>22</v>
      </c>
      <c r="F207" s="237" t="s">
        <v>1283</v>
      </c>
      <c r="G207" s="234"/>
      <c r="H207" s="238">
        <v>0</v>
      </c>
      <c r="I207" s="239"/>
      <c r="J207" s="234"/>
      <c r="K207" s="234"/>
      <c r="L207" s="240"/>
      <c r="M207" s="241"/>
      <c r="N207" s="242"/>
      <c r="O207" s="242"/>
      <c r="P207" s="242"/>
      <c r="Q207" s="242"/>
      <c r="R207" s="242"/>
      <c r="S207" s="242"/>
      <c r="T207" s="243"/>
      <c r="AT207" s="244" t="s">
        <v>173</v>
      </c>
      <c r="AU207" s="244" t="s">
        <v>83</v>
      </c>
      <c r="AV207" s="11" t="s">
        <v>83</v>
      </c>
      <c r="AW207" s="11" t="s">
        <v>37</v>
      </c>
      <c r="AX207" s="11" t="s">
        <v>74</v>
      </c>
      <c r="AY207" s="244" t="s">
        <v>163</v>
      </c>
    </row>
    <row r="208" s="11" customFormat="1">
      <c r="B208" s="233"/>
      <c r="C208" s="234"/>
      <c r="D208" s="235" t="s">
        <v>173</v>
      </c>
      <c r="E208" s="236" t="s">
        <v>22</v>
      </c>
      <c r="F208" s="237" t="s">
        <v>1246</v>
      </c>
      <c r="G208" s="234"/>
      <c r="H208" s="238">
        <v>0</v>
      </c>
      <c r="I208" s="239"/>
      <c r="J208" s="234"/>
      <c r="K208" s="234"/>
      <c r="L208" s="240"/>
      <c r="M208" s="241"/>
      <c r="N208" s="242"/>
      <c r="O208" s="242"/>
      <c r="P208" s="242"/>
      <c r="Q208" s="242"/>
      <c r="R208" s="242"/>
      <c r="S208" s="242"/>
      <c r="T208" s="243"/>
      <c r="AT208" s="244" t="s">
        <v>173</v>
      </c>
      <c r="AU208" s="244" t="s">
        <v>83</v>
      </c>
      <c r="AV208" s="11" t="s">
        <v>83</v>
      </c>
      <c r="AW208" s="11" t="s">
        <v>37</v>
      </c>
      <c r="AX208" s="11" t="s">
        <v>74</v>
      </c>
      <c r="AY208" s="244" t="s">
        <v>163</v>
      </c>
    </row>
    <row r="209" s="11" customFormat="1">
      <c r="B209" s="233"/>
      <c r="C209" s="234"/>
      <c r="D209" s="235" t="s">
        <v>173</v>
      </c>
      <c r="E209" s="236" t="s">
        <v>22</v>
      </c>
      <c r="F209" s="237" t="s">
        <v>1284</v>
      </c>
      <c r="G209" s="234"/>
      <c r="H209" s="238">
        <v>0</v>
      </c>
      <c r="I209" s="239"/>
      <c r="J209" s="234"/>
      <c r="K209" s="234"/>
      <c r="L209" s="240"/>
      <c r="M209" s="241"/>
      <c r="N209" s="242"/>
      <c r="O209" s="242"/>
      <c r="P209" s="242"/>
      <c r="Q209" s="242"/>
      <c r="R209" s="242"/>
      <c r="S209" s="242"/>
      <c r="T209" s="243"/>
      <c r="AT209" s="244" t="s">
        <v>173</v>
      </c>
      <c r="AU209" s="244" t="s">
        <v>83</v>
      </c>
      <c r="AV209" s="11" t="s">
        <v>83</v>
      </c>
      <c r="AW209" s="11" t="s">
        <v>37</v>
      </c>
      <c r="AX209" s="11" t="s">
        <v>74</v>
      </c>
      <c r="AY209" s="244" t="s">
        <v>163</v>
      </c>
    </row>
    <row r="210" s="11" customFormat="1">
      <c r="B210" s="233"/>
      <c r="C210" s="234"/>
      <c r="D210" s="235" t="s">
        <v>173</v>
      </c>
      <c r="E210" s="236" t="s">
        <v>22</v>
      </c>
      <c r="F210" s="237" t="s">
        <v>1300</v>
      </c>
      <c r="G210" s="234"/>
      <c r="H210" s="238">
        <v>180</v>
      </c>
      <c r="I210" s="239"/>
      <c r="J210" s="234"/>
      <c r="K210" s="234"/>
      <c r="L210" s="240"/>
      <c r="M210" s="241"/>
      <c r="N210" s="242"/>
      <c r="O210" s="242"/>
      <c r="P210" s="242"/>
      <c r="Q210" s="242"/>
      <c r="R210" s="242"/>
      <c r="S210" s="242"/>
      <c r="T210" s="243"/>
      <c r="AT210" s="244" t="s">
        <v>173</v>
      </c>
      <c r="AU210" s="244" t="s">
        <v>83</v>
      </c>
      <c r="AV210" s="11" t="s">
        <v>83</v>
      </c>
      <c r="AW210" s="11" t="s">
        <v>37</v>
      </c>
      <c r="AX210" s="11" t="s">
        <v>74</v>
      </c>
      <c r="AY210" s="244" t="s">
        <v>163</v>
      </c>
    </row>
    <row r="211" s="11" customFormat="1">
      <c r="B211" s="233"/>
      <c r="C211" s="234"/>
      <c r="D211" s="235" t="s">
        <v>173</v>
      </c>
      <c r="E211" s="236" t="s">
        <v>22</v>
      </c>
      <c r="F211" s="237" t="s">
        <v>1301</v>
      </c>
      <c r="G211" s="234"/>
      <c r="H211" s="238">
        <v>180</v>
      </c>
      <c r="I211" s="239"/>
      <c r="J211" s="234"/>
      <c r="K211" s="234"/>
      <c r="L211" s="240"/>
      <c r="M211" s="241"/>
      <c r="N211" s="242"/>
      <c r="O211" s="242"/>
      <c r="P211" s="242"/>
      <c r="Q211" s="242"/>
      <c r="R211" s="242"/>
      <c r="S211" s="242"/>
      <c r="T211" s="243"/>
      <c r="AT211" s="244" t="s">
        <v>173</v>
      </c>
      <c r="AU211" s="244" t="s">
        <v>83</v>
      </c>
      <c r="AV211" s="11" t="s">
        <v>83</v>
      </c>
      <c r="AW211" s="11" t="s">
        <v>37</v>
      </c>
      <c r="AX211" s="11" t="s">
        <v>74</v>
      </c>
      <c r="AY211" s="244" t="s">
        <v>163</v>
      </c>
    </row>
    <row r="212" s="13" customFormat="1">
      <c r="B212" s="261"/>
      <c r="C212" s="262"/>
      <c r="D212" s="235" t="s">
        <v>173</v>
      </c>
      <c r="E212" s="263" t="s">
        <v>22</v>
      </c>
      <c r="F212" s="264" t="s">
        <v>266</v>
      </c>
      <c r="G212" s="262"/>
      <c r="H212" s="265">
        <v>360</v>
      </c>
      <c r="I212" s="266"/>
      <c r="J212" s="262"/>
      <c r="K212" s="262"/>
      <c r="L212" s="267"/>
      <c r="M212" s="268"/>
      <c r="N212" s="269"/>
      <c r="O212" s="269"/>
      <c r="P212" s="269"/>
      <c r="Q212" s="269"/>
      <c r="R212" s="269"/>
      <c r="S212" s="269"/>
      <c r="T212" s="270"/>
      <c r="AT212" s="271" t="s">
        <v>173</v>
      </c>
      <c r="AU212" s="271" t="s">
        <v>83</v>
      </c>
      <c r="AV212" s="13" t="s">
        <v>183</v>
      </c>
      <c r="AW212" s="13" t="s">
        <v>37</v>
      </c>
      <c r="AX212" s="13" t="s">
        <v>24</v>
      </c>
      <c r="AY212" s="271" t="s">
        <v>163</v>
      </c>
    </row>
    <row r="213" s="1" customFormat="1" ht="16.5" customHeight="1">
      <c r="B213" s="46"/>
      <c r="C213" s="221" t="s">
        <v>291</v>
      </c>
      <c r="D213" s="221" t="s">
        <v>166</v>
      </c>
      <c r="E213" s="222" t="s">
        <v>1302</v>
      </c>
      <c r="F213" s="223" t="s">
        <v>1303</v>
      </c>
      <c r="G213" s="224" t="s">
        <v>195</v>
      </c>
      <c r="H213" s="225">
        <v>4</v>
      </c>
      <c r="I213" s="226"/>
      <c r="J213" s="227">
        <f>ROUND(I213*H213,2)</f>
        <v>0</v>
      </c>
      <c r="K213" s="223" t="s">
        <v>22</v>
      </c>
      <c r="L213" s="72"/>
      <c r="M213" s="228" t="s">
        <v>22</v>
      </c>
      <c r="N213" s="229" t="s">
        <v>45</v>
      </c>
      <c r="O213" s="47"/>
      <c r="P213" s="230">
        <f>O213*H213</f>
        <v>0</v>
      </c>
      <c r="Q213" s="230">
        <v>0</v>
      </c>
      <c r="R213" s="230">
        <f>Q213*H213</f>
        <v>0</v>
      </c>
      <c r="S213" s="230">
        <v>0</v>
      </c>
      <c r="T213" s="231">
        <f>S213*H213</f>
        <v>0</v>
      </c>
      <c r="AR213" s="24" t="s">
        <v>183</v>
      </c>
      <c r="AT213" s="24" t="s">
        <v>166</v>
      </c>
      <c r="AU213" s="24" t="s">
        <v>83</v>
      </c>
      <c r="AY213" s="24" t="s">
        <v>163</v>
      </c>
      <c r="BE213" s="232">
        <f>IF(N213="základní",J213,0)</f>
        <v>0</v>
      </c>
      <c r="BF213" s="232">
        <f>IF(N213="snížená",J213,0)</f>
        <v>0</v>
      </c>
      <c r="BG213" s="232">
        <f>IF(N213="zákl. přenesená",J213,0)</f>
        <v>0</v>
      </c>
      <c r="BH213" s="232">
        <f>IF(N213="sníž. přenesená",J213,0)</f>
        <v>0</v>
      </c>
      <c r="BI213" s="232">
        <f>IF(N213="nulová",J213,0)</f>
        <v>0</v>
      </c>
      <c r="BJ213" s="24" t="s">
        <v>24</v>
      </c>
      <c r="BK213" s="232">
        <f>ROUND(I213*H213,2)</f>
        <v>0</v>
      </c>
      <c r="BL213" s="24" t="s">
        <v>183</v>
      </c>
      <c r="BM213" s="24" t="s">
        <v>1304</v>
      </c>
    </row>
    <row r="214" s="11" customFormat="1">
      <c r="B214" s="233"/>
      <c r="C214" s="234"/>
      <c r="D214" s="235" t="s">
        <v>173</v>
      </c>
      <c r="E214" s="236" t="s">
        <v>22</v>
      </c>
      <c r="F214" s="237" t="s">
        <v>1280</v>
      </c>
      <c r="G214" s="234"/>
      <c r="H214" s="238">
        <v>0</v>
      </c>
      <c r="I214" s="239"/>
      <c r="J214" s="234"/>
      <c r="K214" s="234"/>
      <c r="L214" s="240"/>
      <c r="M214" s="241"/>
      <c r="N214" s="242"/>
      <c r="O214" s="242"/>
      <c r="P214" s="242"/>
      <c r="Q214" s="242"/>
      <c r="R214" s="242"/>
      <c r="S214" s="242"/>
      <c r="T214" s="243"/>
      <c r="AT214" s="244" t="s">
        <v>173</v>
      </c>
      <c r="AU214" s="244" t="s">
        <v>83</v>
      </c>
      <c r="AV214" s="11" t="s">
        <v>83</v>
      </c>
      <c r="AW214" s="11" t="s">
        <v>37</v>
      </c>
      <c r="AX214" s="11" t="s">
        <v>74</v>
      </c>
      <c r="AY214" s="244" t="s">
        <v>163</v>
      </c>
    </row>
    <row r="215" s="11" customFormat="1">
      <c r="B215" s="233"/>
      <c r="C215" s="234"/>
      <c r="D215" s="235" t="s">
        <v>173</v>
      </c>
      <c r="E215" s="236" t="s">
        <v>22</v>
      </c>
      <c r="F215" s="237" t="s">
        <v>1281</v>
      </c>
      <c r="G215" s="234"/>
      <c r="H215" s="238">
        <v>0</v>
      </c>
      <c r="I215" s="239"/>
      <c r="J215" s="234"/>
      <c r="K215" s="234"/>
      <c r="L215" s="240"/>
      <c r="M215" s="241"/>
      <c r="N215" s="242"/>
      <c r="O215" s="242"/>
      <c r="P215" s="242"/>
      <c r="Q215" s="242"/>
      <c r="R215" s="242"/>
      <c r="S215" s="242"/>
      <c r="T215" s="243"/>
      <c r="AT215" s="244" t="s">
        <v>173</v>
      </c>
      <c r="AU215" s="244" t="s">
        <v>83</v>
      </c>
      <c r="AV215" s="11" t="s">
        <v>83</v>
      </c>
      <c r="AW215" s="11" t="s">
        <v>37</v>
      </c>
      <c r="AX215" s="11" t="s">
        <v>74</v>
      </c>
      <c r="AY215" s="244" t="s">
        <v>163</v>
      </c>
    </row>
    <row r="216" s="11" customFormat="1">
      <c r="B216" s="233"/>
      <c r="C216" s="234"/>
      <c r="D216" s="235" t="s">
        <v>173</v>
      </c>
      <c r="E216" s="236" t="s">
        <v>22</v>
      </c>
      <c r="F216" s="237" t="s">
        <v>1282</v>
      </c>
      <c r="G216" s="234"/>
      <c r="H216" s="238">
        <v>0</v>
      </c>
      <c r="I216" s="239"/>
      <c r="J216" s="234"/>
      <c r="K216" s="234"/>
      <c r="L216" s="240"/>
      <c r="M216" s="241"/>
      <c r="N216" s="242"/>
      <c r="O216" s="242"/>
      <c r="P216" s="242"/>
      <c r="Q216" s="242"/>
      <c r="R216" s="242"/>
      <c r="S216" s="242"/>
      <c r="T216" s="243"/>
      <c r="AT216" s="244" t="s">
        <v>173</v>
      </c>
      <c r="AU216" s="244" t="s">
        <v>83</v>
      </c>
      <c r="AV216" s="11" t="s">
        <v>83</v>
      </c>
      <c r="AW216" s="11" t="s">
        <v>37</v>
      </c>
      <c r="AX216" s="11" t="s">
        <v>74</v>
      </c>
      <c r="AY216" s="244" t="s">
        <v>163</v>
      </c>
    </row>
    <row r="217" s="11" customFormat="1">
      <c r="B217" s="233"/>
      <c r="C217" s="234"/>
      <c r="D217" s="235" t="s">
        <v>173</v>
      </c>
      <c r="E217" s="236" t="s">
        <v>22</v>
      </c>
      <c r="F217" s="237" t="s">
        <v>1283</v>
      </c>
      <c r="G217" s="234"/>
      <c r="H217" s="238">
        <v>0</v>
      </c>
      <c r="I217" s="239"/>
      <c r="J217" s="234"/>
      <c r="K217" s="234"/>
      <c r="L217" s="240"/>
      <c r="M217" s="241"/>
      <c r="N217" s="242"/>
      <c r="O217" s="242"/>
      <c r="P217" s="242"/>
      <c r="Q217" s="242"/>
      <c r="R217" s="242"/>
      <c r="S217" s="242"/>
      <c r="T217" s="243"/>
      <c r="AT217" s="244" t="s">
        <v>173</v>
      </c>
      <c r="AU217" s="244" t="s">
        <v>83</v>
      </c>
      <c r="AV217" s="11" t="s">
        <v>83</v>
      </c>
      <c r="AW217" s="11" t="s">
        <v>37</v>
      </c>
      <c r="AX217" s="11" t="s">
        <v>74</v>
      </c>
      <c r="AY217" s="244" t="s">
        <v>163</v>
      </c>
    </row>
    <row r="218" s="11" customFormat="1">
      <c r="B218" s="233"/>
      <c r="C218" s="234"/>
      <c r="D218" s="235" t="s">
        <v>173</v>
      </c>
      <c r="E218" s="236" t="s">
        <v>22</v>
      </c>
      <c r="F218" s="237" t="s">
        <v>1246</v>
      </c>
      <c r="G218" s="234"/>
      <c r="H218" s="238">
        <v>0</v>
      </c>
      <c r="I218" s="239"/>
      <c r="J218" s="234"/>
      <c r="K218" s="234"/>
      <c r="L218" s="240"/>
      <c r="M218" s="241"/>
      <c r="N218" s="242"/>
      <c r="O218" s="242"/>
      <c r="P218" s="242"/>
      <c r="Q218" s="242"/>
      <c r="R218" s="242"/>
      <c r="S218" s="242"/>
      <c r="T218" s="243"/>
      <c r="AT218" s="244" t="s">
        <v>173</v>
      </c>
      <c r="AU218" s="244" t="s">
        <v>83</v>
      </c>
      <c r="AV218" s="11" t="s">
        <v>83</v>
      </c>
      <c r="AW218" s="11" t="s">
        <v>37</v>
      </c>
      <c r="AX218" s="11" t="s">
        <v>74</v>
      </c>
      <c r="AY218" s="244" t="s">
        <v>163</v>
      </c>
    </row>
    <row r="219" s="11" customFormat="1">
      <c r="B219" s="233"/>
      <c r="C219" s="234"/>
      <c r="D219" s="235" t="s">
        <v>173</v>
      </c>
      <c r="E219" s="236" t="s">
        <v>22</v>
      </c>
      <c r="F219" s="237" t="s">
        <v>1284</v>
      </c>
      <c r="G219" s="234"/>
      <c r="H219" s="238">
        <v>0</v>
      </c>
      <c r="I219" s="239"/>
      <c r="J219" s="234"/>
      <c r="K219" s="234"/>
      <c r="L219" s="240"/>
      <c r="M219" s="241"/>
      <c r="N219" s="242"/>
      <c r="O219" s="242"/>
      <c r="P219" s="242"/>
      <c r="Q219" s="242"/>
      <c r="R219" s="242"/>
      <c r="S219" s="242"/>
      <c r="T219" s="243"/>
      <c r="AT219" s="244" t="s">
        <v>173</v>
      </c>
      <c r="AU219" s="244" t="s">
        <v>83</v>
      </c>
      <c r="AV219" s="11" t="s">
        <v>83</v>
      </c>
      <c r="AW219" s="11" t="s">
        <v>37</v>
      </c>
      <c r="AX219" s="11" t="s">
        <v>74</v>
      </c>
      <c r="AY219" s="244" t="s">
        <v>163</v>
      </c>
    </row>
    <row r="220" s="11" customFormat="1">
      <c r="B220" s="233"/>
      <c r="C220" s="234"/>
      <c r="D220" s="235" t="s">
        <v>173</v>
      </c>
      <c r="E220" s="236" t="s">
        <v>22</v>
      </c>
      <c r="F220" s="237" t="s">
        <v>1295</v>
      </c>
      <c r="G220" s="234"/>
      <c r="H220" s="238">
        <v>2</v>
      </c>
      <c r="I220" s="239"/>
      <c r="J220" s="234"/>
      <c r="K220" s="234"/>
      <c r="L220" s="240"/>
      <c r="M220" s="241"/>
      <c r="N220" s="242"/>
      <c r="O220" s="242"/>
      <c r="P220" s="242"/>
      <c r="Q220" s="242"/>
      <c r="R220" s="242"/>
      <c r="S220" s="242"/>
      <c r="T220" s="243"/>
      <c r="AT220" s="244" t="s">
        <v>173</v>
      </c>
      <c r="AU220" s="244" t="s">
        <v>83</v>
      </c>
      <c r="AV220" s="11" t="s">
        <v>83</v>
      </c>
      <c r="AW220" s="11" t="s">
        <v>37</v>
      </c>
      <c r="AX220" s="11" t="s">
        <v>74</v>
      </c>
      <c r="AY220" s="244" t="s">
        <v>163</v>
      </c>
    </row>
    <row r="221" s="11" customFormat="1">
      <c r="B221" s="233"/>
      <c r="C221" s="234"/>
      <c r="D221" s="235" t="s">
        <v>173</v>
      </c>
      <c r="E221" s="236" t="s">
        <v>22</v>
      </c>
      <c r="F221" s="237" t="s">
        <v>1296</v>
      </c>
      <c r="G221" s="234"/>
      <c r="H221" s="238">
        <v>2</v>
      </c>
      <c r="I221" s="239"/>
      <c r="J221" s="234"/>
      <c r="K221" s="234"/>
      <c r="L221" s="240"/>
      <c r="M221" s="241"/>
      <c r="N221" s="242"/>
      <c r="O221" s="242"/>
      <c r="P221" s="242"/>
      <c r="Q221" s="242"/>
      <c r="R221" s="242"/>
      <c r="S221" s="242"/>
      <c r="T221" s="243"/>
      <c r="AT221" s="244" t="s">
        <v>173</v>
      </c>
      <c r="AU221" s="244" t="s">
        <v>83</v>
      </c>
      <c r="AV221" s="11" t="s">
        <v>83</v>
      </c>
      <c r="AW221" s="11" t="s">
        <v>37</v>
      </c>
      <c r="AX221" s="11" t="s">
        <v>74</v>
      </c>
      <c r="AY221" s="244" t="s">
        <v>163</v>
      </c>
    </row>
    <row r="222" s="13" customFormat="1">
      <c r="B222" s="261"/>
      <c r="C222" s="262"/>
      <c r="D222" s="235" t="s">
        <v>173</v>
      </c>
      <c r="E222" s="263" t="s">
        <v>22</v>
      </c>
      <c r="F222" s="264" t="s">
        <v>266</v>
      </c>
      <c r="G222" s="262"/>
      <c r="H222" s="265">
        <v>4</v>
      </c>
      <c r="I222" s="266"/>
      <c r="J222" s="262"/>
      <c r="K222" s="262"/>
      <c r="L222" s="267"/>
      <c r="M222" s="268"/>
      <c r="N222" s="269"/>
      <c r="O222" s="269"/>
      <c r="P222" s="269"/>
      <c r="Q222" s="269"/>
      <c r="R222" s="269"/>
      <c r="S222" s="269"/>
      <c r="T222" s="270"/>
      <c r="AT222" s="271" t="s">
        <v>173</v>
      </c>
      <c r="AU222" s="271" t="s">
        <v>83</v>
      </c>
      <c r="AV222" s="13" t="s">
        <v>183</v>
      </c>
      <c r="AW222" s="13" t="s">
        <v>37</v>
      </c>
      <c r="AX222" s="13" t="s">
        <v>24</v>
      </c>
      <c r="AY222" s="271" t="s">
        <v>163</v>
      </c>
    </row>
    <row r="223" s="1" customFormat="1" ht="16.5" customHeight="1">
      <c r="B223" s="46"/>
      <c r="C223" s="221" t="s">
        <v>294</v>
      </c>
      <c r="D223" s="221" t="s">
        <v>166</v>
      </c>
      <c r="E223" s="222" t="s">
        <v>1305</v>
      </c>
      <c r="F223" s="223" t="s">
        <v>1306</v>
      </c>
      <c r="G223" s="224" t="s">
        <v>440</v>
      </c>
      <c r="H223" s="225">
        <v>360</v>
      </c>
      <c r="I223" s="226"/>
      <c r="J223" s="227">
        <f>ROUND(I223*H223,2)</f>
        <v>0</v>
      </c>
      <c r="K223" s="223" t="s">
        <v>22</v>
      </c>
      <c r="L223" s="72"/>
      <c r="M223" s="228" t="s">
        <v>22</v>
      </c>
      <c r="N223" s="229" t="s">
        <v>45</v>
      </c>
      <c r="O223" s="47"/>
      <c r="P223" s="230">
        <f>O223*H223</f>
        <v>0</v>
      </c>
      <c r="Q223" s="230">
        <v>0</v>
      </c>
      <c r="R223" s="230">
        <f>Q223*H223</f>
        <v>0</v>
      </c>
      <c r="S223" s="230">
        <v>0</v>
      </c>
      <c r="T223" s="231">
        <f>S223*H223</f>
        <v>0</v>
      </c>
      <c r="AR223" s="24" t="s">
        <v>183</v>
      </c>
      <c r="AT223" s="24" t="s">
        <v>166</v>
      </c>
      <c r="AU223" s="24" t="s">
        <v>83</v>
      </c>
      <c r="AY223" s="24" t="s">
        <v>163</v>
      </c>
      <c r="BE223" s="232">
        <f>IF(N223="základní",J223,0)</f>
        <v>0</v>
      </c>
      <c r="BF223" s="232">
        <f>IF(N223="snížená",J223,0)</f>
        <v>0</v>
      </c>
      <c r="BG223" s="232">
        <f>IF(N223="zákl. přenesená",J223,0)</f>
        <v>0</v>
      </c>
      <c r="BH223" s="232">
        <f>IF(N223="sníž. přenesená",J223,0)</f>
        <v>0</v>
      </c>
      <c r="BI223" s="232">
        <f>IF(N223="nulová",J223,0)</f>
        <v>0</v>
      </c>
      <c r="BJ223" s="24" t="s">
        <v>24</v>
      </c>
      <c r="BK223" s="232">
        <f>ROUND(I223*H223,2)</f>
        <v>0</v>
      </c>
      <c r="BL223" s="24" t="s">
        <v>183</v>
      </c>
      <c r="BM223" s="24" t="s">
        <v>1307</v>
      </c>
    </row>
    <row r="224" s="11" customFormat="1">
      <c r="B224" s="233"/>
      <c r="C224" s="234"/>
      <c r="D224" s="235" t="s">
        <v>173</v>
      </c>
      <c r="E224" s="236" t="s">
        <v>22</v>
      </c>
      <c r="F224" s="237" t="s">
        <v>1280</v>
      </c>
      <c r="G224" s="234"/>
      <c r="H224" s="238">
        <v>0</v>
      </c>
      <c r="I224" s="239"/>
      <c r="J224" s="234"/>
      <c r="K224" s="234"/>
      <c r="L224" s="240"/>
      <c r="M224" s="241"/>
      <c r="N224" s="242"/>
      <c r="O224" s="242"/>
      <c r="P224" s="242"/>
      <c r="Q224" s="242"/>
      <c r="R224" s="242"/>
      <c r="S224" s="242"/>
      <c r="T224" s="243"/>
      <c r="AT224" s="244" t="s">
        <v>173</v>
      </c>
      <c r="AU224" s="244" t="s">
        <v>83</v>
      </c>
      <c r="AV224" s="11" t="s">
        <v>83</v>
      </c>
      <c r="AW224" s="11" t="s">
        <v>37</v>
      </c>
      <c r="AX224" s="11" t="s">
        <v>74</v>
      </c>
      <c r="AY224" s="244" t="s">
        <v>163</v>
      </c>
    </row>
    <row r="225" s="11" customFormat="1">
      <c r="B225" s="233"/>
      <c r="C225" s="234"/>
      <c r="D225" s="235" t="s">
        <v>173</v>
      </c>
      <c r="E225" s="236" t="s">
        <v>22</v>
      </c>
      <c r="F225" s="237" t="s">
        <v>1281</v>
      </c>
      <c r="G225" s="234"/>
      <c r="H225" s="238">
        <v>0</v>
      </c>
      <c r="I225" s="239"/>
      <c r="J225" s="234"/>
      <c r="K225" s="234"/>
      <c r="L225" s="240"/>
      <c r="M225" s="241"/>
      <c r="N225" s="242"/>
      <c r="O225" s="242"/>
      <c r="P225" s="242"/>
      <c r="Q225" s="242"/>
      <c r="R225" s="242"/>
      <c r="S225" s="242"/>
      <c r="T225" s="243"/>
      <c r="AT225" s="244" t="s">
        <v>173</v>
      </c>
      <c r="AU225" s="244" t="s">
        <v>83</v>
      </c>
      <c r="AV225" s="11" t="s">
        <v>83</v>
      </c>
      <c r="AW225" s="11" t="s">
        <v>37</v>
      </c>
      <c r="AX225" s="11" t="s">
        <v>74</v>
      </c>
      <c r="AY225" s="244" t="s">
        <v>163</v>
      </c>
    </row>
    <row r="226" s="11" customFormat="1">
      <c r="B226" s="233"/>
      <c r="C226" s="234"/>
      <c r="D226" s="235" t="s">
        <v>173</v>
      </c>
      <c r="E226" s="236" t="s">
        <v>22</v>
      </c>
      <c r="F226" s="237" t="s">
        <v>1282</v>
      </c>
      <c r="G226" s="234"/>
      <c r="H226" s="238">
        <v>0</v>
      </c>
      <c r="I226" s="239"/>
      <c r="J226" s="234"/>
      <c r="K226" s="234"/>
      <c r="L226" s="240"/>
      <c r="M226" s="241"/>
      <c r="N226" s="242"/>
      <c r="O226" s="242"/>
      <c r="P226" s="242"/>
      <c r="Q226" s="242"/>
      <c r="R226" s="242"/>
      <c r="S226" s="242"/>
      <c r="T226" s="243"/>
      <c r="AT226" s="244" t="s">
        <v>173</v>
      </c>
      <c r="AU226" s="244" t="s">
        <v>83</v>
      </c>
      <c r="AV226" s="11" t="s">
        <v>83</v>
      </c>
      <c r="AW226" s="11" t="s">
        <v>37</v>
      </c>
      <c r="AX226" s="11" t="s">
        <v>74</v>
      </c>
      <c r="AY226" s="244" t="s">
        <v>163</v>
      </c>
    </row>
    <row r="227" s="11" customFormat="1">
      <c r="B227" s="233"/>
      <c r="C227" s="234"/>
      <c r="D227" s="235" t="s">
        <v>173</v>
      </c>
      <c r="E227" s="236" t="s">
        <v>22</v>
      </c>
      <c r="F227" s="237" t="s">
        <v>1283</v>
      </c>
      <c r="G227" s="234"/>
      <c r="H227" s="238">
        <v>0</v>
      </c>
      <c r="I227" s="239"/>
      <c r="J227" s="234"/>
      <c r="K227" s="234"/>
      <c r="L227" s="240"/>
      <c r="M227" s="241"/>
      <c r="N227" s="242"/>
      <c r="O227" s="242"/>
      <c r="P227" s="242"/>
      <c r="Q227" s="242"/>
      <c r="R227" s="242"/>
      <c r="S227" s="242"/>
      <c r="T227" s="243"/>
      <c r="AT227" s="244" t="s">
        <v>173</v>
      </c>
      <c r="AU227" s="244" t="s">
        <v>83</v>
      </c>
      <c r="AV227" s="11" t="s">
        <v>83</v>
      </c>
      <c r="AW227" s="11" t="s">
        <v>37</v>
      </c>
      <c r="AX227" s="11" t="s">
        <v>74</v>
      </c>
      <c r="AY227" s="244" t="s">
        <v>163</v>
      </c>
    </row>
    <row r="228" s="11" customFormat="1">
      <c r="B228" s="233"/>
      <c r="C228" s="234"/>
      <c r="D228" s="235" t="s">
        <v>173</v>
      </c>
      <c r="E228" s="236" t="s">
        <v>22</v>
      </c>
      <c r="F228" s="237" t="s">
        <v>1246</v>
      </c>
      <c r="G228" s="234"/>
      <c r="H228" s="238">
        <v>0</v>
      </c>
      <c r="I228" s="239"/>
      <c r="J228" s="234"/>
      <c r="K228" s="234"/>
      <c r="L228" s="240"/>
      <c r="M228" s="241"/>
      <c r="N228" s="242"/>
      <c r="O228" s="242"/>
      <c r="P228" s="242"/>
      <c r="Q228" s="242"/>
      <c r="R228" s="242"/>
      <c r="S228" s="242"/>
      <c r="T228" s="243"/>
      <c r="AT228" s="244" t="s">
        <v>173</v>
      </c>
      <c r="AU228" s="244" t="s">
        <v>83</v>
      </c>
      <c r="AV228" s="11" t="s">
        <v>83</v>
      </c>
      <c r="AW228" s="11" t="s">
        <v>37</v>
      </c>
      <c r="AX228" s="11" t="s">
        <v>74</v>
      </c>
      <c r="AY228" s="244" t="s">
        <v>163</v>
      </c>
    </row>
    <row r="229" s="11" customFormat="1">
      <c r="B229" s="233"/>
      <c r="C229" s="234"/>
      <c r="D229" s="235" t="s">
        <v>173</v>
      </c>
      <c r="E229" s="236" t="s">
        <v>22</v>
      </c>
      <c r="F229" s="237" t="s">
        <v>1284</v>
      </c>
      <c r="G229" s="234"/>
      <c r="H229" s="238">
        <v>0</v>
      </c>
      <c r="I229" s="239"/>
      <c r="J229" s="234"/>
      <c r="K229" s="234"/>
      <c r="L229" s="240"/>
      <c r="M229" s="241"/>
      <c r="N229" s="242"/>
      <c r="O229" s="242"/>
      <c r="P229" s="242"/>
      <c r="Q229" s="242"/>
      <c r="R229" s="242"/>
      <c r="S229" s="242"/>
      <c r="T229" s="243"/>
      <c r="AT229" s="244" t="s">
        <v>173</v>
      </c>
      <c r="AU229" s="244" t="s">
        <v>83</v>
      </c>
      <c r="AV229" s="11" t="s">
        <v>83</v>
      </c>
      <c r="AW229" s="11" t="s">
        <v>37</v>
      </c>
      <c r="AX229" s="11" t="s">
        <v>74</v>
      </c>
      <c r="AY229" s="244" t="s">
        <v>163</v>
      </c>
    </row>
    <row r="230" s="11" customFormat="1">
      <c r="B230" s="233"/>
      <c r="C230" s="234"/>
      <c r="D230" s="235" t="s">
        <v>173</v>
      </c>
      <c r="E230" s="236" t="s">
        <v>22</v>
      </c>
      <c r="F230" s="237" t="s">
        <v>1300</v>
      </c>
      <c r="G230" s="234"/>
      <c r="H230" s="238">
        <v>180</v>
      </c>
      <c r="I230" s="239"/>
      <c r="J230" s="234"/>
      <c r="K230" s="234"/>
      <c r="L230" s="240"/>
      <c r="M230" s="241"/>
      <c r="N230" s="242"/>
      <c r="O230" s="242"/>
      <c r="P230" s="242"/>
      <c r="Q230" s="242"/>
      <c r="R230" s="242"/>
      <c r="S230" s="242"/>
      <c r="T230" s="243"/>
      <c r="AT230" s="244" t="s">
        <v>173</v>
      </c>
      <c r="AU230" s="244" t="s">
        <v>83</v>
      </c>
      <c r="AV230" s="11" t="s">
        <v>83</v>
      </c>
      <c r="AW230" s="11" t="s">
        <v>37</v>
      </c>
      <c r="AX230" s="11" t="s">
        <v>74</v>
      </c>
      <c r="AY230" s="244" t="s">
        <v>163</v>
      </c>
    </row>
    <row r="231" s="11" customFormat="1">
      <c r="B231" s="233"/>
      <c r="C231" s="234"/>
      <c r="D231" s="235" t="s">
        <v>173</v>
      </c>
      <c r="E231" s="236" t="s">
        <v>22</v>
      </c>
      <c r="F231" s="237" t="s">
        <v>1301</v>
      </c>
      <c r="G231" s="234"/>
      <c r="H231" s="238">
        <v>180</v>
      </c>
      <c r="I231" s="239"/>
      <c r="J231" s="234"/>
      <c r="K231" s="234"/>
      <c r="L231" s="240"/>
      <c r="M231" s="241"/>
      <c r="N231" s="242"/>
      <c r="O231" s="242"/>
      <c r="P231" s="242"/>
      <c r="Q231" s="242"/>
      <c r="R231" s="242"/>
      <c r="S231" s="242"/>
      <c r="T231" s="243"/>
      <c r="AT231" s="244" t="s">
        <v>173</v>
      </c>
      <c r="AU231" s="244" t="s">
        <v>83</v>
      </c>
      <c r="AV231" s="11" t="s">
        <v>83</v>
      </c>
      <c r="AW231" s="11" t="s">
        <v>37</v>
      </c>
      <c r="AX231" s="11" t="s">
        <v>74</v>
      </c>
      <c r="AY231" s="244" t="s">
        <v>163</v>
      </c>
    </row>
    <row r="232" s="13" customFormat="1">
      <c r="B232" s="261"/>
      <c r="C232" s="262"/>
      <c r="D232" s="235" t="s">
        <v>173</v>
      </c>
      <c r="E232" s="263" t="s">
        <v>22</v>
      </c>
      <c r="F232" s="264" t="s">
        <v>266</v>
      </c>
      <c r="G232" s="262"/>
      <c r="H232" s="265">
        <v>360</v>
      </c>
      <c r="I232" s="266"/>
      <c r="J232" s="262"/>
      <c r="K232" s="262"/>
      <c r="L232" s="267"/>
      <c r="M232" s="295"/>
      <c r="N232" s="296"/>
      <c r="O232" s="296"/>
      <c r="P232" s="296"/>
      <c r="Q232" s="296"/>
      <c r="R232" s="296"/>
      <c r="S232" s="296"/>
      <c r="T232" s="297"/>
      <c r="AT232" s="271" t="s">
        <v>173</v>
      </c>
      <c r="AU232" s="271" t="s">
        <v>83</v>
      </c>
      <c r="AV232" s="13" t="s">
        <v>183</v>
      </c>
      <c r="AW232" s="13" t="s">
        <v>37</v>
      </c>
      <c r="AX232" s="13" t="s">
        <v>24</v>
      </c>
      <c r="AY232" s="271" t="s">
        <v>163</v>
      </c>
    </row>
    <row r="233" s="1" customFormat="1" ht="6.96" customHeight="1">
      <c r="B233" s="67"/>
      <c r="C233" s="68"/>
      <c r="D233" s="68"/>
      <c r="E233" s="68"/>
      <c r="F233" s="68"/>
      <c r="G233" s="68"/>
      <c r="H233" s="68"/>
      <c r="I233" s="166"/>
      <c r="J233" s="68"/>
      <c r="K233" s="68"/>
      <c r="L233" s="72"/>
    </row>
  </sheetData>
  <sheetProtection sheet="1" autoFilter="0" formatColumns="0" formatRows="0" objects="1" scenarios="1" spinCount="100000" saltValue="VTKj6EgZH611Wa1aYViJ7JqoIyj0qQrMMf5HJvyRFOGn7UQ6RpQS5qmHf6fQhJXxhURKyz2AKIlnu3mU+18+pg==" hashValue="P5UZjHk3kegOmx/4oMao174H9L0p8K5YzLXywB0x69+TVylvkvQbkHmTnsexi6jGDOQ/omFpnlV5R+kt9lQkwQ==" algorithmName="SHA-512" password="CC35"/>
  <autoFilter ref="C77:K232"/>
  <mergeCells count="10">
    <mergeCell ref="E7:H7"/>
    <mergeCell ref="E9:H9"/>
    <mergeCell ref="E24:H24"/>
    <mergeCell ref="E45:H45"/>
    <mergeCell ref="E47:H47"/>
    <mergeCell ref="J51:J52"/>
    <mergeCell ref="E68:H68"/>
    <mergeCell ref="E70:H70"/>
    <mergeCell ref="G1:H1"/>
    <mergeCell ref="L2:V2"/>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128</v>
      </c>
      <c r="G1" s="139" t="s">
        <v>129</v>
      </c>
      <c r="H1" s="139"/>
      <c r="I1" s="140"/>
      <c r="J1" s="139" t="s">
        <v>130</v>
      </c>
      <c r="K1" s="138" t="s">
        <v>131</v>
      </c>
      <c r="L1" s="139" t="s">
        <v>132</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103</v>
      </c>
    </row>
    <row r="3" ht="6.96" customHeight="1">
      <c r="B3" s="25"/>
      <c r="C3" s="26"/>
      <c r="D3" s="26"/>
      <c r="E3" s="26"/>
      <c r="F3" s="26"/>
      <c r="G3" s="26"/>
      <c r="H3" s="26"/>
      <c r="I3" s="141"/>
      <c r="J3" s="26"/>
      <c r="K3" s="27"/>
      <c r="AT3" s="24" t="s">
        <v>83</v>
      </c>
    </row>
    <row r="4" ht="36.96" customHeight="1">
      <c r="B4" s="28"/>
      <c r="C4" s="29"/>
      <c r="D4" s="30" t="s">
        <v>133</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II/118 Kladno - Středočeský kraj</v>
      </c>
      <c r="F7" s="40"/>
      <c r="G7" s="40"/>
      <c r="H7" s="40"/>
      <c r="I7" s="142"/>
      <c r="J7" s="29"/>
      <c r="K7" s="31"/>
    </row>
    <row r="8" s="1" customFormat="1">
      <c r="B8" s="46"/>
      <c r="C8" s="47"/>
      <c r="D8" s="40" t="s">
        <v>134</v>
      </c>
      <c r="E8" s="47"/>
      <c r="F8" s="47"/>
      <c r="G8" s="47"/>
      <c r="H8" s="47"/>
      <c r="I8" s="144"/>
      <c r="J8" s="47"/>
      <c r="K8" s="51"/>
    </row>
    <row r="9" s="1" customFormat="1" ht="36.96" customHeight="1">
      <c r="B9" s="46"/>
      <c r="C9" s="47"/>
      <c r="D9" s="47"/>
      <c r="E9" s="145" t="s">
        <v>1308</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21</v>
      </c>
      <c r="E11" s="47"/>
      <c r="F11" s="35" t="s">
        <v>22</v>
      </c>
      <c r="G11" s="47"/>
      <c r="H11" s="47"/>
      <c r="I11" s="146" t="s">
        <v>23</v>
      </c>
      <c r="J11" s="35" t="s">
        <v>22</v>
      </c>
      <c r="K11" s="51"/>
    </row>
    <row r="12" s="1" customFormat="1" ht="14.4" customHeight="1">
      <c r="B12" s="46"/>
      <c r="C12" s="47"/>
      <c r="D12" s="40" t="s">
        <v>25</v>
      </c>
      <c r="E12" s="47"/>
      <c r="F12" s="35" t="s">
        <v>26</v>
      </c>
      <c r="G12" s="47"/>
      <c r="H12" s="47"/>
      <c r="I12" s="146" t="s">
        <v>27</v>
      </c>
      <c r="J12" s="147" t="str">
        <f>'Rekapitulace stavby'!AN8</f>
        <v>05.09.2016</v>
      </c>
      <c r="K12" s="51"/>
    </row>
    <row r="13" s="1" customFormat="1" ht="10.8" customHeight="1">
      <c r="B13" s="46"/>
      <c r="C13" s="47"/>
      <c r="D13" s="47"/>
      <c r="E13" s="47"/>
      <c r="F13" s="47"/>
      <c r="G13" s="47"/>
      <c r="H13" s="47"/>
      <c r="I13" s="144"/>
      <c r="J13" s="47"/>
      <c r="K13" s="51"/>
    </row>
    <row r="14" s="1" customFormat="1" ht="14.4" customHeight="1">
      <c r="B14" s="46"/>
      <c r="C14" s="47"/>
      <c r="D14" s="40" t="s">
        <v>31</v>
      </c>
      <c r="E14" s="47"/>
      <c r="F14" s="47"/>
      <c r="G14" s="47"/>
      <c r="H14" s="47"/>
      <c r="I14" s="146" t="s">
        <v>32</v>
      </c>
      <c r="J14" s="35" t="str">
        <f>IF('Rekapitulace stavby'!AN10="","",'Rekapitulace stavby'!AN10)</f>
        <v/>
      </c>
      <c r="K14" s="51"/>
    </row>
    <row r="15" s="1" customFormat="1" ht="18" customHeight="1">
      <c r="B15" s="46"/>
      <c r="C15" s="47"/>
      <c r="D15" s="47"/>
      <c r="E15" s="35" t="str">
        <f>IF('Rekapitulace stavby'!E11="","",'Rekapitulace stavby'!E11)</f>
        <v xml:space="preserve"> </v>
      </c>
      <c r="F15" s="47"/>
      <c r="G15" s="47"/>
      <c r="H15" s="47"/>
      <c r="I15" s="146" t="s">
        <v>33</v>
      </c>
      <c r="J15" s="35" t="str">
        <f>IF('Rekapitulace stavby'!AN11="","",'Rekapitulace stavby'!AN11)</f>
        <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32</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33</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32</v>
      </c>
      <c r="J20" s="35" t="str">
        <f>IF('Rekapitulace stavby'!AN16="","",'Rekapitulace stavby'!AN16)</f>
        <v/>
      </c>
      <c r="K20" s="51"/>
    </row>
    <row r="21" s="1" customFormat="1" ht="18" customHeight="1">
      <c r="B21" s="46"/>
      <c r="C21" s="47"/>
      <c r="D21" s="47"/>
      <c r="E21" s="35" t="str">
        <f>IF('Rekapitulace stavby'!E17="","",'Rekapitulace stavby'!E17)</f>
        <v xml:space="preserve"> </v>
      </c>
      <c r="F21" s="47"/>
      <c r="G21" s="47"/>
      <c r="H21" s="47"/>
      <c r="I21" s="146" t="s">
        <v>33</v>
      </c>
      <c r="J21" s="35" t="str">
        <f>IF('Rekapitulace stavby'!AN17="","",'Rekapitulace stavby'!AN17)</f>
        <v/>
      </c>
      <c r="K21" s="51"/>
    </row>
    <row r="22" s="1" customFormat="1" ht="6.96" customHeight="1">
      <c r="B22" s="46"/>
      <c r="C22" s="47"/>
      <c r="D22" s="47"/>
      <c r="E22" s="47"/>
      <c r="F22" s="47"/>
      <c r="G22" s="47"/>
      <c r="H22" s="47"/>
      <c r="I22" s="144"/>
      <c r="J22" s="47"/>
      <c r="K22" s="51"/>
    </row>
    <row r="23" s="1" customFormat="1" ht="14.4" customHeight="1">
      <c r="B23" s="46"/>
      <c r="C23" s="47"/>
      <c r="D23" s="40" t="s">
        <v>38</v>
      </c>
      <c r="E23" s="47"/>
      <c r="F23" s="47"/>
      <c r="G23" s="47"/>
      <c r="H23" s="47"/>
      <c r="I23" s="144"/>
      <c r="J23" s="47"/>
      <c r="K23" s="51"/>
    </row>
    <row r="24" s="6" customFormat="1" ht="16.5" customHeight="1">
      <c r="B24" s="148"/>
      <c r="C24" s="149"/>
      <c r="D24" s="149"/>
      <c r="E24" s="44" t="s">
        <v>22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40</v>
      </c>
      <c r="E27" s="47"/>
      <c r="F27" s="47"/>
      <c r="G27" s="47"/>
      <c r="H27" s="47"/>
      <c r="I27" s="144"/>
      <c r="J27" s="155">
        <f>ROUND(J82,2)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42</v>
      </c>
      <c r="G29" s="47"/>
      <c r="H29" s="47"/>
      <c r="I29" s="156" t="s">
        <v>41</v>
      </c>
      <c r="J29" s="52" t="s">
        <v>43</v>
      </c>
      <c r="K29" s="51"/>
    </row>
    <row r="30" s="1" customFormat="1" ht="14.4" customHeight="1">
      <c r="B30" s="46"/>
      <c r="C30" s="47"/>
      <c r="D30" s="55" t="s">
        <v>44</v>
      </c>
      <c r="E30" s="55" t="s">
        <v>45</v>
      </c>
      <c r="F30" s="157">
        <f>ROUND(SUM(BE82:BE159), 2)</f>
        <v>0</v>
      </c>
      <c r="G30" s="47"/>
      <c r="H30" s="47"/>
      <c r="I30" s="158">
        <v>0.20999999999999999</v>
      </c>
      <c r="J30" s="157">
        <f>ROUND(ROUND((SUM(BE82:BE159)), 2)*I30, 2)</f>
        <v>0</v>
      </c>
      <c r="K30" s="51"/>
    </row>
    <row r="31" s="1" customFormat="1" ht="14.4" customHeight="1">
      <c r="B31" s="46"/>
      <c r="C31" s="47"/>
      <c r="D31" s="47"/>
      <c r="E31" s="55" t="s">
        <v>46</v>
      </c>
      <c r="F31" s="157">
        <f>ROUND(SUM(BF82:BF159), 2)</f>
        <v>0</v>
      </c>
      <c r="G31" s="47"/>
      <c r="H31" s="47"/>
      <c r="I31" s="158">
        <v>0.14999999999999999</v>
      </c>
      <c r="J31" s="157">
        <f>ROUND(ROUND((SUM(BF82:BF159)), 2)*I31, 2)</f>
        <v>0</v>
      </c>
      <c r="K31" s="51"/>
    </row>
    <row r="32" hidden="1" s="1" customFormat="1" ht="14.4" customHeight="1">
      <c r="B32" s="46"/>
      <c r="C32" s="47"/>
      <c r="D32" s="47"/>
      <c r="E32" s="55" t="s">
        <v>47</v>
      </c>
      <c r="F32" s="157">
        <f>ROUND(SUM(BG82:BG159), 2)</f>
        <v>0</v>
      </c>
      <c r="G32" s="47"/>
      <c r="H32" s="47"/>
      <c r="I32" s="158">
        <v>0.20999999999999999</v>
      </c>
      <c r="J32" s="157">
        <v>0</v>
      </c>
      <c r="K32" s="51"/>
    </row>
    <row r="33" hidden="1" s="1" customFormat="1" ht="14.4" customHeight="1">
      <c r="B33" s="46"/>
      <c r="C33" s="47"/>
      <c r="D33" s="47"/>
      <c r="E33" s="55" t="s">
        <v>48</v>
      </c>
      <c r="F33" s="157">
        <f>ROUND(SUM(BH82:BH159), 2)</f>
        <v>0</v>
      </c>
      <c r="G33" s="47"/>
      <c r="H33" s="47"/>
      <c r="I33" s="158">
        <v>0.14999999999999999</v>
      </c>
      <c r="J33" s="157">
        <v>0</v>
      </c>
      <c r="K33" s="51"/>
    </row>
    <row r="34" hidden="1" s="1" customFormat="1" ht="14.4" customHeight="1">
      <c r="B34" s="46"/>
      <c r="C34" s="47"/>
      <c r="D34" s="47"/>
      <c r="E34" s="55" t="s">
        <v>49</v>
      </c>
      <c r="F34" s="157">
        <f>ROUND(SUM(BI82:BI159),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50</v>
      </c>
      <c r="E36" s="98"/>
      <c r="F36" s="98"/>
      <c r="G36" s="161" t="s">
        <v>51</v>
      </c>
      <c r="H36" s="162" t="s">
        <v>52</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136</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II/118 Kladno - Středočeský kraj</v>
      </c>
      <c r="F45" s="40"/>
      <c r="G45" s="40"/>
      <c r="H45" s="40"/>
      <c r="I45" s="144"/>
      <c r="J45" s="47"/>
      <c r="K45" s="51"/>
    </row>
    <row r="46" s="1" customFormat="1" ht="14.4" customHeight="1">
      <c r="B46" s="46"/>
      <c r="C46" s="40" t="s">
        <v>134</v>
      </c>
      <c r="D46" s="47"/>
      <c r="E46" s="47"/>
      <c r="F46" s="47"/>
      <c r="G46" s="47"/>
      <c r="H46" s="47"/>
      <c r="I46" s="144"/>
      <c r="J46" s="47"/>
      <c r="K46" s="51"/>
    </row>
    <row r="47" s="1" customFormat="1" ht="17.25" customHeight="1">
      <c r="B47" s="46"/>
      <c r="C47" s="47"/>
      <c r="D47" s="47"/>
      <c r="E47" s="145" t="str">
        <f>E9</f>
        <v>SO 301 - Stoka 1</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25</v>
      </c>
      <c r="D49" s="47"/>
      <c r="E49" s="47"/>
      <c r="F49" s="35" t="str">
        <f>F12</f>
        <v xml:space="preserve"> </v>
      </c>
      <c r="G49" s="47"/>
      <c r="H49" s="47"/>
      <c r="I49" s="146" t="s">
        <v>27</v>
      </c>
      <c r="J49" s="147" t="str">
        <f>IF(J12="","",J12)</f>
        <v>05.09.2016</v>
      </c>
      <c r="K49" s="51"/>
    </row>
    <row r="50" s="1" customFormat="1" ht="6.96" customHeight="1">
      <c r="B50" s="46"/>
      <c r="C50" s="47"/>
      <c r="D50" s="47"/>
      <c r="E50" s="47"/>
      <c r="F50" s="47"/>
      <c r="G50" s="47"/>
      <c r="H50" s="47"/>
      <c r="I50" s="144"/>
      <c r="J50" s="47"/>
      <c r="K50" s="51"/>
    </row>
    <row r="51" s="1" customFormat="1">
      <c r="B51" s="46"/>
      <c r="C51" s="40" t="s">
        <v>31</v>
      </c>
      <c r="D51" s="47"/>
      <c r="E51" s="47"/>
      <c r="F51" s="35" t="str">
        <f>E15</f>
        <v xml:space="preserve"> </v>
      </c>
      <c r="G51" s="47"/>
      <c r="H51" s="47"/>
      <c r="I51" s="146" t="s">
        <v>36</v>
      </c>
      <c r="J51" s="44" t="str">
        <f>E21</f>
        <v xml:space="preserve"> </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137</v>
      </c>
      <c r="D54" s="159"/>
      <c r="E54" s="159"/>
      <c r="F54" s="159"/>
      <c r="G54" s="159"/>
      <c r="H54" s="159"/>
      <c r="I54" s="173"/>
      <c r="J54" s="174" t="s">
        <v>138</v>
      </c>
      <c r="K54" s="175"/>
    </row>
    <row r="55" s="1" customFormat="1" ht="10.32" customHeight="1">
      <c r="B55" s="46"/>
      <c r="C55" s="47"/>
      <c r="D55" s="47"/>
      <c r="E55" s="47"/>
      <c r="F55" s="47"/>
      <c r="G55" s="47"/>
      <c r="H55" s="47"/>
      <c r="I55" s="144"/>
      <c r="J55" s="47"/>
      <c r="K55" s="51"/>
    </row>
    <row r="56" s="1" customFormat="1" ht="29.28" customHeight="1">
      <c r="B56" s="46"/>
      <c r="C56" s="176" t="s">
        <v>139</v>
      </c>
      <c r="D56" s="47"/>
      <c r="E56" s="47"/>
      <c r="F56" s="47"/>
      <c r="G56" s="47"/>
      <c r="H56" s="47"/>
      <c r="I56" s="144"/>
      <c r="J56" s="155">
        <f>J82</f>
        <v>0</v>
      </c>
      <c r="K56" s="51"/>
      <c r="AU56" s="24" t="s">
        <v>140</v>
      </c>
    </row>
    <row r="57" s="7" customFormat="1" ht="24.96" customHeight="1">
      <c r="B57" s="177"/>
      <c r="C57" s="178"/>
      <c r="D57" s="179" t="s">
        <v>219</v>
      </c>
      <c r="E57" s="180"/>
      <c r="F57" s="180"/>
      <c r="G57" s="180"/>
      <c r="H57" s="180"/>
      <c r="I57" s="181"/>
      <c r="J57" s="182">
        <f>J83</f>
        <v>0</v>
      </c>
      <c r="K57" s="183"/>
    </row>
    <row r="58" s="8" customFormat="1" ht="19.92" customHeight="1">
      <c r="B58" s="184"/>
      <c r="C58" s="185"/>
      <c r="D58" s="186" t="s">
        <v>220</v>
      </c>
      <c r="E58" s="187"/>
      <c r="F58" s="187"/>
      <c r="G58" s="187"/>
      <c r="H58" s="187"/>
      <c r="I58" s="188"/>
      <c r="J58" s="189">
        <f>J84</f>
        <v>0</v>
      </c>
      <c r="K58" s="190"/>
    </row>
    <row r="59" s="8" customFormat="1" ht="19.92" customHeight="1">
      <c r="B59" s="184"/>
      <c r="C59" s="185"/>
      <c r="D59" s="186" t="s">
        <v>846</v>
      </c>
      <c r="E59" s="187"/>
      <c r="F59" s="187"/>
      <c r="G59" s="187"/>
      <c r="H59" s="187"/>
      <c r="I59" s="188"/>
      <c r="J59" s="189">
        <f>J124</f>
        <v>0</v>
      </c>
      <c r="K59" s="190"/>
    </row>
    <row r="60" s="8" customFormat="1" ht="19.92" customHeight="1">
      <c r="B60" s="184"/>
      <c r="C60" s="185"/>
      <c r="D60" s="186" t="s">
        <v>847</v>
      </c>
      <c r="E60" s="187"/>
      <c r="F60" s="187"/>
      <c r="G60" s="187"/>
      <c r="H60" s="187"/>
      <c r="I60" s="188"/>
      <c r="J60" s="189">
        <f>J127</f>
        <v>0</v>
      </c>
      <c r="K60" s="190"/>
    </row>
    <row r="61" s="8" customFormat="1" ht="19.92" customHeight="1">
      <c r="B61" s="184"/>
      <c r="C61" s="185"/>
      <c r="D61" s="186" t="s">
        <v>222</v>
      </c>
      <c r="E61" s="187"/>
      <c r="F61" s="187"/>
      <c r="G61" s="187"/>
      <c r="H61" s="187"/>
      <c r="I61" s="188"/>
      <c r="J61" s="189">
        <f>J130</f>
        <v>0</v>
      </c>
      <c r="K61" s="190"/>
    </row>
    <row r="62" s="8" customFormat="1" ht="19.92" customHeight="1">
      <c r="B62" s="184"/>
      <c r="C62" s="185"/>
      <c r="D62" s="186" t="s">
        <v>225</v>
      </c>
      <c r="E62" s="187"/>
      <c r="F62" s="187"/>
      <c r="G62" s="187"/>
      <c r="H62" s="187"/>
      <c r="I62" s="188"/>
      <c r="J62" s="189">
        <f>J157</f>
        <v>0</v>
      </c>
      <c r="K62" s="190"/>
    </row>
    <row r="63" s="1" customFormat="1" ht="21.84" customHeight="1">
      <c r="B63" s="46"/>
      <c r="C63" s="47"/>
      <c r="D63" s="47"/>
      <c r="E63" s="47"/>
      <c r="F63" s="47"/>
      <c r="G63" s="47"/>
      <c r="H63" s="47"/>
      <c r="I63" s="144"/>
      <c r="J63" s="47"/>
      <c r="K63" s="51"/>
    </row>
    <row r="64" s="1" customFormat="1" ht="6.96" customHeight="1">
      <c r="B64" s="67"/>
      <c r="C64" s="68"/>
      <c r="D64" s="68"/>
      <c r="E64" s="68"/>
      <c r="F64" s="68"/>
      <c r="G64" s="68"/>
      <c r="H64" s="68"/>
      <c r="I64" s="166"/>
      <c r="J64" s="68"/>
      <c r="K64" s="69"/>
    </row>
    <row r="68" s="1" customFormat="1" ht="6.96" customHeight="1">
      <c r="B68" s="70"/>
      <c r="C68" s="71"/>
      <c r="D68" s="71"/>
      <c r="E68" s="71"/>
      <c r="F68" s="71"/>
      <c r="G68" s="71"/>
      <c r="H68" s="71"/>
      <c r="I68" s="169"/>
      <c r="J68" s="71"/>
      <c r="K68" s="71"/>
      <c r="L68" s="72"/>
    </row>
    <row r="69" s="1" customFormat="1" ht="36.96" customHeight="1">
      <c r="B69" s="46"/>
      <c r="C69" s="73" t="s">
        <v>146</v>
      </c>
      <c r="D69" s="74"/>
      <c r="E69" s="74"/>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4.4" customHeight="1">
      <c r="B71" s="46"/>
      <c r="C71" s="76" t="s">
        <v>18</v>
      </c>
      <c r="D71" s="74"/>
      <c r="E71" s="74"/>
      <c r="F71" s="74"/>
      <c r="G71" s="74"/>
      <c r="H71" s="74"/>
      <c r="I71" s="191"/>
      <c r="J71" s="74"/>
      <c r="K71" s="74"/>
      <c r="L71" s="72"/>
    </row>
    <row r="72" s="1" customFormat="1" ht="16.5" customHeight="1">
      <c r="B72" s="46"/>
      <c r="C72" s="74"/>
      <c r="D72" s="74"/>
      <c r="E72" s="192" t="str">
        <f>E7</f>
        <v>II/118 Kladno - Středočeský kraj</v>
      </c>
      <c r="F72" s="76"/>
      <c r="G72" s="76"/>
      <c r="H72" s="76"/>
      <c r="I72" s="191"/>
      <c r="J72" s="74"/>
      <c r="K72" s="74"/>
      <c r="L72" s="72"/>
    </row>
    <row r="73" s="1" customFormat="1" ht="14.4" customHeight="1">
      <c r="B73" s="46"/>
      <c r="C73" s="76" t="s">
        <v>134</v>
      </c>
      <c r="D73" s="74"/>
      <c r="E73" s="74"/>
      <c r="F73" s="74"/>
      <c r="G73" s="74"/>
      <c r="H73" s="74"/>
      <c r="I73" s="191"/>
      <c r="J73" s="74"/>
      <c r="K73" s="74"/>
      <c r="L73" s="72"/>
    </row>
    <row r="74" s="1" customFormat="1" ht="17.25" customHeight="1">
      <c r="B74" s="46"/>
      <c r="C74" s="74"/>
      <c r="D74" s="74"/>
      <c r="E74" s="82" t="str">
        <f>E9</f>
        <v>SO 301 - Stoka 1</v>
      </c>
      <c r="F74" s="74"/>
      <c r="G74" s="74"/>
      <c r="H74" s="74"/>
      <c r="I74" s="191"/>
      <c r="J74" s="74"/>
      <c r="K74" s="74"/>
      <c r="L74" s="72"/>
    </row>
    <row r="75" s="1" customFormat="1" ht="6.96" customHeight="1">
      <c r="B75" s="46"/>
      <c r="C75" s="74"/>
      <c r="D75" s="74"/>
      <c r="E75" s="74"/>
      <c r="F75" s="74"/>
      <c r="G75" s="74"/>
      <c r="H75" s="74"/>
      <c r="I75" s="191"/>
      <c r="J75" s="74"/>
      <c r="K75" s="74"/>
      <c r="L75" s="72"/>
    </row>
    <row r="76" s="1" customFormat="1" ht="18" customHeight="1">
      <c r="B76" s="46"/>
      <c r="C76" s="76" t="s">
        <v>25</v>
      </c>
      <c r="D76" s="74"/>
      <c r="E76" s="74"/>
      <c r="F76" s="193" t="str">
        <f>F12</f>
        <v xml:space="preserve"> </v>
      </c>
      <c r="G76" s="74"/>
      <c r="H76" s="74"/>
      <c r="I76" s="194" t="s">
        <v>27</v>
      </c>
      <c r="J76" s="85" t="str">
        <f>IF(J12="","",J12)</f>
        <v>05.09.2016</v>
      </c>
      <c r="K76" s="74"/>
      <c r="L76" s="72"/>
    </row>
    <row r="77" s="1" customFormat="1" ht="6.96" customHeight="1">
      <c r="B77" s="46"/>
      <c r="C77" s="74"/>
      <c r="D77" s="74"/>
      <c r="E77" s="74"/>
      <c r="F77" s="74"/>
      <c r="G77" s="74"/>
      <c r="H77" s="74"/>
      <c r="I77" s="191"/>
      <c r="J77" s="74"/>
      <c r="K77" s="74"/>
      <c r="L77" s="72"/>
    </row>
    <row r="78" s="1" customFormat="1">
      <c r="B78" s="46"/>
      <c r="C78" s="76" t="s">
        <v>31</v>
      </c>
      <c r="D78" s="74"/>
      <c r="E78" s="74"/>
      <c r="F78" s="193" t="str">
        <f>E15</f>
        <v xml:space="preserve"> </v>
      </c>
      <c r="G78" s="74"/>
      <c r="H78" s="74"/>
      <c r="I78" s="194" t="s">
        <v>36</v>
      </c>
      <c r="J78" s="193" t="str">
        <f>E21</f>
        <v xml:space="preserve"> </v>
      </c>
      <c r="K78" s="74"/>
      <c r="L78" s="72"/>
    </row>
    <row r="79" s="1" customFormat="1" ht="14.4" customHeight="1">
      <c r="B79" s="46"/>
      <c r="C79" s="76" t="s">
        <v>34</v>
      </c>
      <c r="D79" s="74"/>
      <c r="E79" s="74"/>
      <c r="F79" s="193" t="str">
        <f>IF(E18="","",E18)</f>
        <v/>
      </c>
      <c r="G79" s="74"/>
      <c r="H79" s="74"/>
      <c r="I79" s="191"/>
      <c r="J79" s="74"/>
      <c r="K79" s="74"/>
      <c r="L79" s="72"/>
    </row>
    <row r="80" s="1" customFormat="1" ht="10.32" customHeight="1">
      <c r="B80" s="46"/>
      <c r="C80" s="74"/>
      <c r="D80" s="74"/>
      <c r="E80" s="74"/>
      <c r="F80" s="74"/>
      <c r="G80" s="74"/>
      <c r="H80" s="74"/>
      <c r="I80" s="191"/>
      <c r="J80" s="74"/>
      <c r="K80" s="74"/>
      <c r="L80" s="72"/>
    </row>
    <row r="81" s="9" customFormat="1" ht="29.28" customHeight="1">
      <c r="B81" s="195"/>
      <c r="C81" s="196" t="s">
        <v>147</v>
      </c>
      <c r="D81" s="197" t="s">
        <v>59</v>
      </c>
      <c r="E81" s="197" t="s">
        <v>55</v>
      </c>
      <c r="F81" s="197" t="s">
        <v>148</v>
      </c>
      <c r="G81" s="197" t="s">
        <v>149</v>
      </c>
      <c r="H81" s="197" t="s">
        <v>150</v>
      </c>
      <c r="I81" s="198" t="s">
        <v>151</v>
      </c>
      <c r="J81" s="197" t="s">
        <v>138</v>
      </c>
      <c r="K81" s="199" t="s">
        <v>152</v>
      </c>
      <c r="L81" s="200"/>
      <c r="M81" s="102" t="s">
        <v>153</v>
      </c>
      <c r="N81" s="103" t="s">
        <v>44</v>
      </c>
      <c r="O81" s="103" t="s">
        <v>154</v>
      </c>
      <c r="P81" s="103" t="s">
        <v>155</v>
      </c>
      <c r="Q81" s="103" t="s">
        <v>156</v>
      </c>
      <c r="R81" s="103" t="s">
        <v>157</v>
      </c>
      <c r="S81" s="103" t="s">
        <v>158</v>
      </c>
      <c r="T81" s="104" t="s">
        <v>159</v>
      </c>
    </row>
    <row r="82" s="1" customFormat="1" ht="29.28" customHeight="1">
      <c r="B82" s="46"/>
      <c r="C82" s="108" t="s">
        <v>139</v>
      </c>
      <c r="D82" s="74"/>
      <c r="E82" s="74"/>
      <c r="F82" s="74"/>
      <c r="G82" s="74"/>
      <c r="H82" s="74"/>
      <c r="I82" s="191"/>
      <c r="J82" s="201">
        <f>BK82</f>
        <v>0</v>
      </c>
      <c r="K82" s="74"/>
      <c r="L82" s="72"/>
      <c r="M82" s="105"/>
      <c r="N82" s="106"/>
      <c r="O82" s="106"/>
      <c r="P82" s="202">
        <f>P83</f>
        <v>0</v>
      </c>
      <c r="Q82" s="106"/>
      <c r="R82" s="202">
        <f>R83</f>
        <v>10.95623</v>
      </c>
      <c r="S82" s="106"/>
      <c r="T82" s="203">
        <f>T83</f>
        <v>0</v>
      </c>
      <c r="AT82" s="24" t="s">
        <v>73</v>
      </c>
      <c r="AU82" s="24" t="s">
        <v>140</v>
      </c>
      <c r="BK82" s="204">
        <f>BK83</f>
        <v>0</v>
      </c>
    </row>
    <row r="83" s="10" customFormat="1" ht="37.44" customHeight="1">
      <c r="B83" s="205"/>
      <c r="C83" s="206"/>
      <c r="D83" s="207" t="s">
        <v>73</v>
      </c>
      <c r="E83" s="208" t="s">
        <v>226</v>
      </c>
      <c r="F83" s="208" t="s">
        <v>227</v>
      </c>
      <c r="G83" s="206"/>
      <c r="H83" s="206"/>
      <c r="I83" s="209"/>
      <c r="J83" s="210">
        <f>BK83</f>
        <v>0</v>
      </c>
      <c r="K83" s="206"/>
      <c r="L83" s="211"/>
      <c r="M83" s="212"/>
      <c r="N83" s="213"/>
      <c r="O83" s="213"/>
      <c r="P83" s="214">
        <f>P84+P124+P127+P130+P157</f>
        <v>0</v>
      </c>
      <c r="Q83" s="213"/>
      <c r="R83" s="214">
        <f>R84+R124+R127+R130+R157</f>
        <v>10.95623</v>
      </c>
      <c r="S83" s="213"/>
      <c r="T83" s="215">
        <f>T84+T124+T127+T130+T157</f>
        <v>0</v>
      </c>
      <c r="AR83" s="216" t="s">
        <v>24</v>
      </c>
      <c r="AT83" s="217" t="s">
        <v>73</v>
      </c>
      <c r="AU83" s="217" t="s">
        <v>74</v>
      </c>
      <c r="AY83" s="216" t="s">
        <v>163</v>
      </c>
      <c r="BK83" s="218">
        <f>BK84+BK124+BK127+BK130+BK157</f>
        <v>0</v>
      </c>
    </row>
    <row r="84" s="10" customFormat="1" ht="19.92" customHeight="1">
      <c r="B84" s="205"/>
      <c r="C84" s="206"/>
      <c r="D84" s="207" t="s">
        <v>73</v>
      </c>
      <c r="E84" s="219" t="s">
        <v>24</v>
      </c>
      <c r="F84" s="219" t="s">
        <v>228</v>
      </c>
      <c r="G84" s="206"/>
      <c r="H84" s="206"/>
      <c r="I84" s="209"/>
      <c r="J84" s="220">
        <f>BK84</f>
        <v>0</v>
      </c>
      <c r="K84" s="206"/>
      <c r="L84" s="211"/>
      <c r="M84" s="212"/>
      <c r="N84" s="213"/>
      <c r="O84" s="213"/>
      <c r="P84" s="214">
        <f>SUM(P85:P123)</f>
        <v>0</v>
      </c>
      <c r="Q84" s="213"/>
      <c r="R84" s="214">
        <f>SUM(R85:R123)</f>
        <v>0.32474999999999998</v>
      </c>
      <c r="S84" s="213"/>
      <c r="T84" s="215">
        <f>SUM(T85:T123)</f>
        <v>0</v>
      </c>
      <c r="AR84" s="216" t="s">
        <v>24</v>
      </c>
      <c r="AT84" s="217" t="s">
        <v>73</v>
      </c>
      <c r="AU84" s="217" t="s">
        <v>24</v>
      </c>
      <c r="AY84" s="216" t="s">
        <v>163</v>
      </c>
      <c r="BK84" s="218">
        <f>SUM(BK85:BK123)</f>
        <v>0</v>
      </c>
    </row>
    <row r="85" s="1" customFormat="1" ht="63.75" customHeight="1">
      <c r="B85" s="46"/>
      <c r="C85" s="221" t="s">
        <v>24</v>
      </c>
      <c r="D85" s="221" t="s">
        <v>166</v>
      </c>
      <c r="E85" s="222" t="s">
        <v>1309</v>
      </c>
      <c r="F85" s="223" t="s">
        <v>1310</v>
      </c>
      <c r="G85" s="224" t="s">
        <v>261</v>
      </c>
      <c r="H85" s="225">
        <v>5</v>
      </c>
      <c r="I85" s="226"/>
      <c r="J85" s="227">
        <f>ROUND(I85*H85,2)</f>
        <v>0</v>
      </c>
      <c r="K85" s="223" t="s">
        <v>232</v>
      </c>
      <c r="L85" s="72"/>
      <c r="M85" s="228" t="s">
        <v>22</v>
      </c>
      <c r="N85" s="229" t="s">
        <v>45</v>
      </c>
      <c r="O85" s="47"/>
      <c r="P85" s="230">
        <f>O85*H85</f>
        <v>0</v>
      </c>
      <c r="Q85" s="230">
        <v>0.036900000000000002</v>
      </c>
      <c r="R85" s="230">
        <f>Q85*H85</f>
        <v>0.1845</v>
      </c>
      <c r="S85" s="230">
        <v>0</v>
      </c>
      <c r="T85" s="231">
        <f>S85*H85</f>
        <v>0</v>
      </c>
      <c r="AR85" s="24" t="s">
        <v>183</v>
      </c>
      <c r="AT85" s="24" t="s">
        <v>166</v>
      </c>
      <c r="AU85" s="24" t="s">
        <v>83</v>
      </c>
      <c r="AY85" s="24" t="s">
        <v>163</v>
      </c>
      <c r="BE85" s="232">
        <f>IF(N85="základní",J85,0)</f>
        <v>0</v>
      </c>
      <c r="BF85" s="232">
        <f>IF(N85="snížená",J85,0)</f>
        <v>0</v>
      </c>
      <c r="BG85" s="232">
        <f>IF(N85="zákl. přenesená",J85,0)</f>
        <v>0</v>
      </c>
      <c r="BH85" s="232">
        <f>IF(N85="sníž. přenesená",J85,0)</f>
        <v>0</v>
      </c>
      <c r="BI85" s="232">
        <f>IF(N85="nulová",J85,0)</f>
        <v>0</v>
      </c>
      <c r="BJ85" s="24" t="s">
        <v>24</v>
      </c>
      <c r="BK85" s="232">
        <f>ROUND(I85*H85,2)</f>
        <v>0</v>
      </c>
      <c r="BL85" s="24" t="s">
        <v>183</v>
      </c>
      <c r="BM85" s="24" t="s">
        <v>1311</v>
      </c>
    </row>
    <row r="86" s="1" customFormat="1">
      <c r="B86" s="46"/>
      <c r="C86" s="74"/>
      <c r="D86" s="235" t="s">
        <v>234</v>
      </c>
      <c r="E86" s="74"/>
      <c r="F86" s="259" t="s">
        <v>1312</v>
      </c>
      <c r="G86" s="74"/>
      <c r="H86" s="74"/>
      <c r="I86" s="191"/>
      <c r="J86" s="74"/>
      <c r="K86" s="74"/>
      <c r="L86" s="72"/>
      <c r="M86" s="260"/>
      <c r="N86" s="47"/>
      <c r="O86" s="47"/>
      <c r="P86" s="47"/>
      <c r="Q86" s="47"/>
      <c r="R86" s="47"/>
      <c r="S86" s="47"/>
      <c r="T86" s="95"/>
      <c r="AT86" s="24" t="s">
        <v>234</v>
      </c>
      <c r="AU86" s="24" t="s">
        <v>83</v>
      </c>
    </row>
    <row r="87" s="1" customFormat="1" ht="25.5" customHeight="1">
      <c r="B87" s="46"/>
      <c r="C87" s="221" t="s">
        <v>83</v>
      </c>
      <c r="D87" s="221" t="s">
        <v>166</v>
      </c>
      <c r="E87" s="222" t="s">
        <v>1313</v>
      </c>
      <c r="F87" s="223" t="s">
        <v>1314</v>
      </c>
      <c r="G87" s="224" t="s">
        <v>273</v>
      </c>
      <c r="H87" s="225">
        <v>10</v>
      </c>
      <c r="I87" s="226"/>
      <c r="J87" s="227">
        <f>ROUND(I87*H87,2)</f>
        <v>0</v>
      </c>
      <c r="K87" s="223" t="s">
        <v>232</v>
      </c>
      <c r="L87" s="72"/>
      <c r="M87" s="228" t="s">
        <v>22</v>
      </c>
      <c r="N87" s="229" t="s">
        <v>45</v>
      </c>
      <c r="O87" s="47"/>
      <c r="P87" s="230">
        <f>O87*H87</f>
        <v>0</v>
      </c>
      <c r="Q87" s="230">
        <v>0</v>
      </c>
      <c r="R87" s="230">
        <f>Q87*H87</f>
        <v>0</v>
      </c>
      <c r="S87" s="230">
        <v>0</v>
      </c>
      <c r="T87" s="231">
        <f>S87*H87</f>
        <v>0</v>
      </c>
      <c r="AR87" s="24" t="s">
        <v>183</v>
      </c>
      <c r="AT87" s="24" t="s">
        <v>166</v>
      </c>
      <c r="AU87" s="24" t="s">
        <v>83</v>
      </c>
      <c r="AY87" s="24" t="s">
        <v>163</v>
      </c>
      <c r="BE87" s="232">
        <f>IF(N87="základní",J87,0)</f>
        <v>0</v>
      </c>
      <c r="BF87" s="232">
        <f>IF(N87="snížená",J87,0)</f>
        <v>0</v>
      </c>
      <c r="BG87" s="232">
        <f>IF(N87="zákl. přenesená",J87,0)</f>
        <v>0</v>
      </c>
      <c r="BH87" s="232">
        <f>IF(N87="sníž. přenesená",J87,0)</f>
        <v>0</v>
      </c>
      <c r="BI87" s="232">
        <f>IF(N87="nulová",J87,0)</f>
        <v>0</v>
      </c>
      <c r="BJ87" s="24" t="s">
        <v>24</v>
      </c>
      <c r="BK87" s="232">
        <f>ROUND(I87*H87,2)</f>
        <v>0</v>
      </c>
      <c r="BL87" s="24" t="s">
        <v>183</v>
      </c>
      <c r="BM87" s="24" t="s">
        <v>1315</v>
      </c>
    </row>
    <row r="88" s="1" customFormat="1">
      <c r="B88" s="46"/>
      <c r="C88" s="74"/>
      <c r="D88" s="235" t="s">
        <v>234</v>
      </c>
      <c r="E88" s="74"/>
      <c r="F88" s="259" t="s">
        <v>1316</v>
      </c>
      <c r="G88" s="74"/>
      <c r="H88" s="74"/>
      <c r="I88" s="191"/>
      <c r="J88" s="74"/>
      <c r="K88" s="74"/>
      <c r="L88" s="72"/>
      <c r="M88" s="260"/>
      <c r="N88" s="47"/>
      <c r="O88" s="47"/>
      <c r="P88" s="47"/>
      <c r="Q88" s="47"/>
      <c r="R88" s="47"/>
      <c r="S88" s="47"/>
      <c r="T88" s="95"/>
      <c r="AT88" s="24" t="s">
        <v>234</v>
      </c>
      <c r="AU88" s="24" t="s">
        <v>83</v>
      </c>
    </row>
    <row r="89" s="11" customFormat="1">
      <c r="B89" s="233"/>
      <c r="C89" s="234"/>
      <c r="D89" s="235" t="s">
        <v>173</v>
      </c>
      <c r="E89" s="236" t="s">
        <v>22</v>
      </c>
      <c r="F89" s="237" t="s">
        <v>1317</v>
      </c>
      <c r="G89" s="234"/>
      <c r="H89" s="238">
        <v>10</v>
      </c>
      <c r="I89" s="239"/>
      <c r="J89" s="234"/>
      <c r="K89" s="234"/>
      <c r="L89" s="240"/>
      <c r="M89" s="241"/>
      <c r="N89" s="242"/>
      <c r="O89" s="242"/>
      <c r="P89" s="242"/>
      <c r="Q89" s="242"/>
      <c r="R89" s="242"/>
      <c r="S89" s="242"/>
      <c r="T89" s="243"/>
      <c r="AT89" s="244" t="s">
        <v>173</v>
      </c>
      <c r="AU89" s="244" t="s">
        <v>83</v>
      </c>
      <c r="AV89" s="11" t="s">
        <v>83</v>
      </c>
      <c r="AW89" s="11" t="s">
        <v>37</v>
      </c>
      <c r="AX89" s="11" t="s">
        <v>24</v>
      </c>
      <c r="AY89" s="244" t="s">
        <v>163</v>
      </c>
    </row>
    <row r="90" s="1" customFormat="1" ht="25.5" customHeight="1">
      <c r="B90" s="46"/>
      <c r="C90" s="221" t="s">
        <v>178</v>
      </c>
      <c r="D90" s="221" t="s">
        <v>166</v>
      </c>
      <c r="E90" s="222" t="s">
        <v>889</v>
      </c>
      <c r="F90" s="223" t="s">
        <v>890</v>
      </c>
      <c r="G90" s="224" t="s">
        <v>273</v>
      </c>
      <c r="H90" s="225">
        <v>80</v>
      </c>
      <c r="I90" s="226"/>
      <c r="J90" s="227">
        <f>ROUND(I90*H90,2)</f>
        <v>0</v>
      </c>
      <c r="K90" s="223" t="s">
        <v>232</v>
      </c>
      <c r="L90" s="72"/>
      <c r="M90" s="228" t="s">
        <v>22</v>
      </c>
      <c r="N90" s="229" t="s">
        <v>45</v>
      </c>
      <c r="O90" s="47"/>
      <c r="P90" s="230">
        <f>O90*H90</f>
        <v>0</v>
      </c>
      <c r="Q90" s="230">
        <v>0</v>
      </c>
      <c r="R90" s="230">
        <f>Q90*H90</f>
        <v>0</v>
      </c>
      <c r="S90" s="230">
        <v>0</v>
      </c>
      <c r="T90" s="231">
        <f>S90*H90</f>
        <v>0</v>
      </c>
      <c r="AR90" s="24" t="s">
        <v>183</v>
      </c>
      <c r="AT90" s="24" t="s">
        <v>166</v>
      </c>
      <c r="AU90" s="24" t="s">
        <v>83</v>
      </c>
      <c r="AY90" s="24" t="s">
        <v>163</v>
      </c>
      <c r="BE90" s="232">
        <f>IF(N90="základní",J90,0)</f>
        <v>0</v>
      </c>
      <c r="BF90" s="232">
        <f>IF(N90="snížená",J90,0)</f>
        <v>0</v>
      </c>
      <c r="BG90" s="232">
        <f>IF(N90="zákl. přenesená",J90,0)</f>
        <v>0</v>
      </c>
      <c r="BH90" s="232">
        <f>IF(N90="sníž. přenesená",J90,0)</f>
        <v>0</v>
      </c>
      <c r="BI90" s="232">
        <f>IF(N90="nulová",J90,0)</f>
        <v>0</v>
      </c>
      <c r="BJ90" s="24" t="s">
        <v>24</v>
      </c>
      <c r="BK90" s="232">
        <f>ROUND(I90*H90,2)</f>
        <v>0</v>
      </c>
      <c r="BL90" s="24" t="s">
        <v>183</v>
      </c>
      <c r="BM90" s="24" t="s">
        <v>1318</v>
      </c>
    </row>
    <row r="91" s="1" customFormat="1">
      <c r="B91" s="46"/>
      <c r="C91" s="74"/>
      <c r="D91" s="235" t="s">
        <v>234</v>
      </c>
      <c r="E91" s="74"/>
      <c r="F91" s="259" t="s">
        <v>892</v>
      </c>
      <c r="G91" s="74"/>
      <c r="H91" s="74"/>
      <c r="I91" s="191"/>
      <c r="J91" s="74"/>
      <c r="K91" s="74"/>
      <c r="L91" s="72"/>
      <c r="M91" s="260"/>
      <c r="N91" s="47"/>
      <c r="O91" s="47"/>
      <c r="P91" s="47"/>
      <c r="Q91" s="47"/>
      <c r="R91" s="47"/>
      <c r="S91" s="47"/>
      <c r="T91" s="95"/>
      <c r="AT91" s="24" t="s">
        <v>234</v>
      </c>
      <c r="AU91" s="24" t="s">
        <v>83</v>
      </c>
    </row>
    <row r="92" s="1" customFormat="1" ht="38.25" customHeight="1">
      <c r="B92" s="46"/>
      <c r="C92" s="221" t="s">
        <v>183</v>
      </c>
      <c r="D92" s="221" t="s">
        <v>166</v>
      </c>
      <c r="E92" s="222" t="s">
        <v>1319</v>
      </c>
      <c r="F92" s="223" t="s">
        <v>1320</v>
      </c>
      <c r="G92" s="224" t="s">
        <v>273</v>
      </c>
      <c r="H92" s="225">
        <v>40</v>
      </c>
      <c r="I92" s="226"/>
      <c r="J92" s="227">
        <f>ROUND(I92*H92,2)</f>
        <v>0</v>
      </c>
      <c r="K92" s="223" t="s">
        <v>232</v>
      </c>
      <c r="L92" s="72"/>
      <c r="M92" s="228" t="s">
        <v>22</v>
      </c>
      <c r="N92" s="229" t="s">
        <v>45</v>
      </c>
      <c r="O92" s="47"/>
      <c r="P92" s="230">
        <f>O92*H92</f>
        <v>0</v>
      </c>
      <c r="Q92" s="230">
        <v>0</v>
      </c>
      <c r="R92" s="230">
        <f>Q92*H92</f>
        <v>0</v>
      </c>
      <c r="S92" s="230">
        <v>0</v>
      </c>
      <c r="T92" s="231">
        <f>S92*H92</f>
        <v>0</v>
      </c>
      <c r="AR92" s="24" t="s">
        <v>183</v>
      </c>
      <c r="AT92" s="24" t="s">
        <v>166</v>
      </c>
      <c r="AU92" s="24" t="s">
        <v>83</v>
      </c>
      <c r="AY92" s="24" t="s">
        <v>163</v>
      </c>
      <c r="BE92" s="232">
        <f>IF(N92="základní",J92,0)</f>
        <v>0</v>
      </c>
      <c r="BF92" s="232">
        <f>IF(N92="snížená",J92,0)</f>
        <v>0</v>
      </c>
      <c r="BG92" s="232">
        <f>IF(N92="zákl. přenesená",J92,0)</f>
        <v>0</v>
      </c>
      <c r="BH92" s="232">
        <f>IF(N92="sníž. přenesená",J92,0)</f>
        <v>0</v>
      </c>
      <c r="BI92" s="232">
        <f>IF(N92="nulová",J92,0)</f>
        <v>0</v>
      </c>
      <c r="BJ92" s="24" t="s">
        <v>24</v>
      </c>
      <c r="BK92" s="232">
        <f>ROUND(I92*H92,2)</f>
        <v>0</v>
      </c>
      <c r="BL92" s="24" t="s">
        <v>183</v>
      </c>
      <c r="BM92" s="24" t="s">
        <v>1321</v>
      </c>
    </row>
    <row r="93" s="1" customFormat="1">
      <c r="B93" s="46"/>
      <c r="C93" s="74"/>
      <c r="D93" s="235" t="s">
        <v>234</v>
      </c>
      <c r="E93" s="74"/>
      <c r="F93" s="259" t="s">
        <v>892</v>
      </c>
      <c r="G93" s="74"/>
      <c r="H93" s="74"/>
      <c r="I93" s="191"/>
      <c r="J93" s="74"/>
      <c r="K93" s="74"/>
      <c r="L93" s="72"/>
      <c r="M93" s="260"/>
      <c r="N93" s="47"/>
      <c r="O93" s="47"/>
      <c r="P93" s="47"/>
      <c r="Q93" s="47"/>
      <c r="R93" s="47"/>
      <c r="S93" s="47"/>
      <c r="T93" s="95"/>
      <c r="AT93" s="24" t="s">
        <v>234</v>
      </c>
      <c r="AU93" s="24" t="s">
        <v>83</v>
      </c>
    </row>
    <row r="94" s="11" customFormat="1">
      <c r="B94" s="233"/>
      <c r="C94" s="234"/>
      <c r="D94" s="235" t="s">
        <v>173</v>
      </c>
      <c r="E94" s="234"/>
      <c r="F94" s="237" t="s">
        <v>1322</v>
      </c>
      <c r="G94" s="234"/>
      <c r="H94" s="238">
        <v>40</v>
      </c>
      <c r="I94" s="239"/>
      <c r="J94" s="234"/>
      <c r="K94" s="234"/>
      <c r="L94" s="240"/>
      <c r="M94" s="241"/>
      <c r="N94" s="242"/>
      <c r="O94" s="242"/>
      <c r="P94" s="242"/>
      <c r="Q94" s="242"/>
      <c r="R94" s="242"/>
      <c r="S94" s="242"/>
      <c r="T94" s="243"/>
      <c r="AT94" s="244" t="s">
        <v>173</v>
      </c>
      <c r="AU94" s="244" t="s">
        <v>83</v>
      </c>
      <c r="AV94" s="11" t="s">
        <v>83</v>
      </c>
      <c r="AW94" s="11" t="s">
        <v>6</v>
      </c>
      <c r="AX94" s="11" t="s">
        <v>24</v>
      </c>
      <c r="AY94" s="244" t="s">
        <v>163</v>
      </c>
    </row>
    <row r="95" s="1" customFormat="1" ht="25.5" customHeight="1">
      <c r="B95" s="46"/>
      <c r="C95" s="221" t="s">
        <v>162</v>
      </c>
      <c r="D95" s="221" t="s">
        <v>166</v>
      </c>
      <c r="E95" s="222" t="s">
        <v>1323</v>
      </c>
      <c r="F95" s="223" t="s">
        <v>1324</v>
      </c>
      <c r="G95" s="224" t="s">
        <v>231</v>
      </c>
      <c r="H95" s="225">
        <v>165</v>
      </c>
      <c r="I95" s="226"/>
      <c r="J95" s="227">
        <f>ROUND(I95*H95,2)</f>
        <v>0</v>
      </c>
      <c r="K95" s="223" t="s">
        <v>232</v>
      </c>
      <c r="L95" s="72"/>
      <c r="M95" s="228" t="s">
        <v>22</v>
      </c>
      <c r="N95" s="229" t="s">
        <v>45</v>
      </c>
      <c r="O95" s="47"/>
      <c r="P95" s="230">
        <f>O95*H95</f>
        <v>0</v>
      </c>
      <c r="Q95" s="230">
        <v>0.00084999999999999995</v>
      </c>
      <c r="R95" s="230">
        <f>Q95*H95</f>
        <v>0.14024999999999999</v>
      </c>
      <c r="S95" s="230">
        <v>0</v>
      </c>
      <c r="T95" s="231">
        <f>S95*H95</f>
        <v>0</v>
      </c>
      <c r="AR95" s="24" t="s">
        <v>183</v>
      </c>
      <c r="AT95" s="24" t="s">
        <v>166</v>
      </c>
      <c r="AU95" s="24" t="s">
        <v>83</v>
      </c>
      <c r="AY95" s="24" t="s">
        <v>163</v>
      </c>
      <c r="BE95" s="232">
        <f>IF(N95="základní",J95,0)</f>
        <v>0</v>
      </c>
      <c r="BF95" s="232">
        <f>IF(N95="snížená",J95,0)</f>
        <v>0</v>
      </c>
      <c r="BG95" s="232">
        <f>IF(N95="zákl. přenesená",J95,0)</f>
        <v>0</v>
      </c>
      <c r="BH95" s="232">
        <f>IF(N95="sníž. přenesená",J95,0)</f>
        <v>0</v>
      </c>
      <c r="BI95" s="232">
        <f>IF(N95="nulová",J95,0)</f>
        <v>0</v>
      </c>
      <c r="BJ95" s="24" t="s">
        <v>24</v>
      </c>
      <c r="BK95" s="232">
        <f>ROUND(I95*H95,2)</f>
        <v>0</v>
      </c>
      <c r="BL95" s="24" t="s">
        <v>183</v>
      </c>
      <c r="BM95" s="24" t="s">
        <v>1325</v>
      </c>
    </row>
    <row r="96" s="1" customFormat="1">
      <c r="B96" s="46"/>
      <c r="C96" s="74"/>
      <c r="D96" s="235" t="s">
        <v>234</v>
      </c>
      <c r="E96" s="74"/>
      <c r="F96" s="259" t="s">
        <v>1326</v>
      </c>
      <c r="G96" s="74"/>
      <c r="H96" s="74"/>
      <c r="I96" s="191"/>
      <c r="J96" s="74"/>
      <c r="K96" s="74"/>
      <c r="L96" s="72"/>
      <c r="M96" s="260"/>
      <c r="N96" s="47"/>
      <c r="O96" s="47"/>
      <c r="P96" s="47"/>
      <c r="Q96" s="47"/>
      <c r="R96" s="47"/>
      <c r="S96" s="47"/>
      <c r="T96" s="95"/>
      <c r="AT96" s="24" t="s">
        <v>234</v>
      </c>
      <c r="AU96" s="24" t="s">
        <v>83</v>
      </c>
    </row>
    <row r="97" s="1" customFormat="1" ht="38.25" customHeight="1">
      <c r="B97" s="46"/>
      <c r="C97" s="221" t="s">
        <v>192</v>
      </c>
      <c r="D97" s="221" t="s">
        <v>166</v>
      </c>
      <c r="E97" s="222" t="s">
        <v>1327</v>
      </c>
      <c r="F97" s="223" t="s">
        <v>1328</v>
      </c>
      <c r="G97" s="224" t="s">
        <v>231</v>
      </c>
      <c r="H97" s="225">
        <v>165</v>
      </c>
      <c r="I97" s="226"/>
      <c r="J97" s="227">
        <f>ROUND(I97*H97,2)</f>
        <v>0</v>
      </c>
      <c r="K97" s="223" t="s">
        <v>232</v>
      </c>
      <c r="L97" s="72"/>
      <c r="M97" s="228" t="s">
        <v>22</v>
      </c>
      <c r="N97" s="229" t="s">
        <v>45</v>
      </c>
      <c r="O97" s="47"/>
      <c r="P97" s="230">
        <f>O97*H97</f>
        <v>0</v>
      </c>
      <c r="Q97" s="230">
        <v>0</v>
      </c>
      <c r="R97" s="230">
        <f>Q97*H97</f>
        <v>0</v>
      </c>
      <c r="S97" s="230">
        <v>0</v>
      </c>
      <c r="T97" s="231">
        <f>S97*H97</f>
        <v>0</v>
      </c>
      <c r="AR97" s="24" t="s">
        <v>183</v>
      </c>
      <c r="AT97" s="24" t="s">
        <v>166</v>
      </c>
      <c r="AU97" s="24" t="s">
        <v>83</v>
      </c>
      <c r="AY97" s="24" t="s">
        <v>163</v>
      </c>
      <c r="BE97" s="232">
        <f>IF(N97="základní",J97,0)</f>
        <v>0</v>
      </c>
      <c r="BF97" s="232">
        <f>IF(N97="snížená",J97,0)</f>
        <v>0</v>
      </c>
      <c r="BG97" s="232">
        <f>IF(N97="zákl. přenesená",J97,0)</f>
        <v>0</v>
      </c>
      <c r="BH97" s="232">
        <f>IF(N97="sníž. přenesená",J97,0)</f>
        <v>0</v>
      </c>
      <c r="BI97" s="232">
        <f>IF(N97="nulová",J97,0)</f>
        <v>0</v>
      </c>
      <c r="BJ97" s="24" t="s">
        <v>24</v>
      </c>
      <c r="BK97" s="232">
        <f>ROUND(I97*H97,2)</f>
        <v>0</v>
      </c>
      <c r="BL97" s="24" t="s">
        <v>183</v>
      </c>
      <c r="BM97" s="24" t="s">
        <v>1329</v>
      </c>
    </row>
    <row r="98" s="1" customFormat="1" ht="38.25" customHeight="1">
      <c r="B98" s="46"/>
      <c r="C98" s="221" t="s">
        <v>199</v>
      </c>
      <c r="D98" s="221" t="s">
        <v>166</v>
      </c>
      <c r="E98" s="222" t="s">
        <v>1330</v>
      </c>
      <c r="F98" s="223" t="s">
        <v>1331</v>
      </c>
      <c r="G98" s="224" t="s">
        <v>273</v>
      </c>
      <c r="H98" s="225">
        <v>80</v>
      </c>
      <c r="I98" s="226"/>
      <c r="J98" s="227">
        <f>ROUND(I98*H98,2)</f>
        <v>0</v>
      </c>
      <c r="K98" s="223" t="s">
        <v>232</v>
      </c>
      <c r="L98" s="72"/>
      <c r="M98" s="228" t="s">
        <v>22</v>
      </c>
      <c r="N98" s="229" t="s">
        <v>45</v>
      </c>
      <c r="O98" s="47"/>
      <c r="P98" s="230">
        <f>O98*H98</f>
        <v>0</v>
      </c>
      <c r="Q98" s="230">
        <v>0</v>
      </c>
      <c r="R98" s="230">
        <f>Q98*H98</f>
        <v>0</v>
      </c>
      <c r="S98" s="230">
        <v>0</v>
      </c>
      <c r="T98" s="231">
        <f>S98*H98</f>
        <v>0</v>
      </c>
      <c r="AR98" s="24" t="s">
        <v>183</v>
      </c>
      <c r="AT98" s="24" t="s">
        <v>166</v>
      </c>
      <c r="AU98" s="24" t="s">
        <v>83</v>
      </c>
      <c r="AY98" s="24" t="s">
        <v>163</v>
      </c>
      <c r="BE98" s="232">
        <f>IF(N98="základní",J98,0)</f>
        <v>0</v>
      </c>
      <c r="BF98" s="232">
        <f>IF(N98="snížená",J98,0)</f>
        <v>0</v>
      </c>
      <c r="BG98" s="232">
        <f>IF(N98="zákl. přenesená",J98,0)</f>
        <v>0</v>
      </c>
      <c r="BH98" s="232">
        <f>IF(N98="sníž. přenesená",J98,0)</f>
        <v>0</v>
      </c>
      <c r="BI98" s="232">
        <f>IF(N98="nulová",J98,0)</f>
        <v>0</v>
      </c>
      <c r="BJ98" s="24" t="s">
        <v>24</v>
      </c>
      <c r="BK98" s="232">
        <f>ROUND(I98*H98,2)</f>
        <v>0</v>
      </c>
      <c r="BL98" s="24" t="s">
        <v>183</v>
      </c>
      <c r="BM98" s="24" t="s">
        <v>1332</v>
      </c>
    </row>
    <row r="99" s="1" customFormat="1">
      <c r="B99" s="46"/>
      <c r="C99" s="74"/>
      <c r="D99" s="235" t="s">
        <v>234</v>
      </c>
      <c r="E99" s="74"/>
      <c r="F99" s="259" t="s">
        <v>1333</v>
      </c>
      <c r="G99" s="74"/>
      <c r="H99" s="74"/>
      <c r="I99" s="191"/>
      <c r="J99" s="74"/>
      <c r="K99" s="74"/>
      <c r="L99" s="72"/>
      <c r="M99" s="260"/>
      <c r="N99" s="47"/>
      <c r="O99" s="47"/>
      <c r="P99" s="47"/>
      <c r="Q99" s="47"/>
      <c r="R99" s="47"/>
      <c r="S99" s="47"/>
      <c r="T99" s="95"/>
      <c r="AT99" s="24" t="s">
        <v>234</v>
      </c>
      <c r="AU99" s="24" t="s">
        <v>83</v>
      </c>
    </row>
    <row r="100" s="1" customFormat="1" ht="38.25" customHeight="1">
      <c r="B100" s="46"/>
      <c r="C100" s="221" t="s">
        <v>204</v>
      </c>
      <c r="D100" s="221" t="s">
        <v>166</v>
      </c>
      <c r="E100" s="222" t="s">
        <v>302</v>
      </c>
      <c r="F100" s="223" t="s">
        <v>303</v>
      </c>
      <c r="G100" s="224" t="s">
        <v>273</v>
      </c>
      <c r="H100" s="225">
        <v>80</v>
      </c>
      <c r="I100" s="226"/>
      <c r="J100" s="227">
        <f>ROUND(I100*H100,2)</f>
        <v>0</v>
      </c>
      <c r="K100" s="223" t="s">
        <v>232</v>
      </c>
      <c r="L100" s="72"/>
      <c r="M100" s="228" t="s">
        <v>22</v>
      </c>
      <c r="N100" s="229" t="s">
        <v>45</v>
      </c>
      <c r="O100" s="47"/>
      <c r="P100" s="230">
        <f>O100*H100</f>
        <v>0</v>
      </c>
      <c r="Q100" s="230">
        <v>0</v>
      </c>
      <c r="R100" s="230">
        <f>Q100*H100</f>
        <v>0</v>
      </c>
      <c r="S100" s="230">
        <v>0</v>
      </c>
      <c r="T100" s="231">
        <f>S100*H100</f>
        <v>0</v>
      </c>
      <c r="AR100" s="24" t="s">
        <v>183</v>
      </c>
      <c r="AT100" s="24" t="s">
        <v>166</v>
      </c>
      <c r="AU100" s="24" t="s">
        <v>83</v>
      </c>
      <c r="AY100" s="24" t="s">
        <v>163</v>
      </c>
      <c r="BE100" s="232">
        <f>IF(N100="základní",J100,0)</f>
        <v>0</v>
      </c>
      <c r="BF100" s="232">
        <f>IF(N100="snížená",J100,0)</f>
        <v>0</v>
      </c>
      <c r="BG100" s="232">
        <f>IF(N100="zákl. přenesená",J100,0)</f>
        <v>0</v>
      </c>
      <c r="BH100" s="232">
        <f>IF(N100="sníž. přenesená",J100,0)</f>
        <v>0</v>
      </c>
      <c r="BI100" s="232">
        <f>IF(N100="nulová",J100,0)</f>
        <v>0</v>
      </c>
      <c r="BJ100" s="24" t="s">
        <v>24</v>
      </c>
      <c r="BK100" s="232">
        <f>ROUND(I100*H100,2)</f>
        <v>0</v>
      </c>
      <c r="BL100" s="24" t="s">
        <v>183</v>
      </c>
      <c r="BM100" s="24" t="s">
        <v>1334</v>
      </c>
    </row>
    <row r="101" s="1" customFormat="1">
      <c r="B101" s="46"/>
      <c r="C101" s="74"/>
      <c r="D101" s="235" t="s">
        <v>234</v>
      </c>
      <c r="E101" s="74"/>
      <c r="F101" s="259" t="s">
        <v>298</v>
      </c>
      <c r="G101" s="74"/>
      <c r="H101" s="74"/>
      <c r="I101" s="191"/>
      <c r="J101" s="74"/>
      <c r="K101" s="74"/>
      <c r="L101" s="72"/>
      <c r="M101" s="260"/>
      <c r="N101" s="47"/>
      <c r="O101" s="47"/>
      <c r="P101" s="47"/>
      <c r="Q101" s="47"/>
      <c r="R101" s="47"/>
      <c r="S101" s="47"/>
      <c r="T101" s="95"/>
      <c r="AT101" s="24" t="s">
        <v>234</v>
      </c>
      <c r="AU101" s="24" t="s">
        <v>83</v>
      </c>
    </row>
    <row r="102" s="1" customFormat="1" ht="51" customHeight="1">
      <c r="B102" s="46"/>
      <c r="C102" s="221" t="s">
        <v>213</v>
      </c>
      <c r="D102" s="221" t="s">
        <v>166</v>
      </c>
      <c r="E102" s="222" t="s">
        <v>307</v>
      </c>
      <c r="F102" s="223" t="s">
        <v>308</v>
      </c>
      <c r="G102" s="224" t="s">
        <v>273</v>
      </c>
      <c r="H102" s="225">
        <v>800</v>
      </c>
      <c r="I102" s="226"/>
      <c r="J102" s="227">
        <f>ROUND(I102*H102,2)</f>
        <v>0</v>
      </c>
      <c r="K102" s="223" t="s">
        <v>232</v>
      </c>
      <c r="L102" s="72"/>
      <c r="M102" s="228" t="s">
        <v>22</v>
      </c>
      <c r="N102" s="229" t="s">
        <v>45</v>
      </c>
      <c r="O102" s="47"/>
      <c r="P102" s="230">
        <f>O102*H102</f>
        <v>0</v>
      </c>
      <c r="Q102" s="230">
        <v>0</v>
      </c>
      <c r="R102" s="230">
        <f>Q102*H102</f>
        <v>0</v>
      </c>
      <c r="S102" s="230">
        <v>0</v>
      </c>
      <c r="T102" s="231">
        <f>S102*H102</f>
        <v>0</v>
      </c>
      <c r="AR102" s="24" t="s">
        <v>183</v>
      </c>
      <c r="AT102" s="24" t="s">
        <v>166</v>
      </c>
      <c r="AU102" s="24" t="s">
        <v>83</v>
      </c>
      <c r="AY102" s="24" t="s">
        <v>163</v>
      </c>
      <c r="BE102" s="232">
        <f>IF(N102="základní",J102,0)</f>
        <v>0</v>
      </c>
      <c r="BF102" s="232">
        <f>IF(N102="snížená",J102,0)</f>
        <v>0</v>
      </c>
      <c r="BG102" s="232">
        <f>IF(N102="zákl. přenesená",J102,0)</f>
        <v>0</v>
      </c>
      <c r="BH102" s="232">
        <f>IF(N102="sníž. přenesená",J102,0)</f>
        <v>0</v>
      </c>
      <c r="BI102" s="232">
        <f>IF(N102="nulová",J102,0)</f>
        <v>0</v>
      </c>
      <c r="BJ102" s="24" t="s">
        <v>24</v>
      </c>
      <c r="BK102" s="232">
        <f>ROUND(I102*H102,2)</f>
        <v>0</v>
      </c>
      <c r="BL102" s="24" t="s">
        <v>183</v>
      </c>
      <c r="BM102" s="24" t="s">
        <v>1335</v>
      </c>
    </row>
    <row r="103" s="1" customFormat="1">
      <c r="B103" s="46"/>
      <c r="C103" s="74"/>
      <c r="D103" s="235" t="s">
        <v>234</v>
      </c>
      <c r="E103" s="74"/>
      <c r="F103" s="259" t="s">
        <v>298</v>
      </c>
      <c r="G103" s="74"/>
      <c r="H103" s="74"/>
      <c r="I103" s="191"/>
      <c r="J103" s="74"/>
      <c r="K103" s="74"/>
      <c r="L103" s="72"/>
      <c r="M103" s="260"/>
      <c r="N103" s="47"/>
      <c r="O103" s="47"/>
      <c r="P103" s="47"/>
      <c r="Q103" s="47"/>
      <c r="R103" s="47"/>
      <c r="S103" s="47"/>
      <c r="T103" s="95"/>
      <c r="AT103" s="24" t="s">
        <v>234</v>
      </c>
      <c r="AU103" s="24" t="s">
        <v>83</v>
      </c>
    </row>
    <row r="104" s="11" customFormat="1">
      <c r="B104" s="233"/>
      <c r="C104" s="234"/>
      <c r="D104" s="235" t="s">
        <v>173</v>
      </c>
      <c r="E104" s="236" t="s">
        <v>22</v>
      </c>
      <c r="F104" s="237" t="s">
        <v>1067</v>
      </c>
      <c r="G104" s="234"/>
      <c r="H104" s="238">
        <v>80</v>
      </c>
      <c r="I104" s="239"/>
      <c r="J104" s="234"/>
      <c r="K104" s="234"/>
      <c r="L104" s="240"/>
      <c r="M104" s="241"/>
      <c r="N104" s="242"/>
      <c r="O104" s="242"/>
      <c r="P104" s="242"/>
      <c r="Q104" s="242"/>
      <c r="R104" s="242"/>
      <c r="S104" s="242"/>
      <c r="T104" s="243"/>
      <c r="AT104" s="244" t="s">
        <v>173</v>
      </c>
      <c r="AU104" s="244" t="s">
        <v>83</v>
      </c>
      <c r="AV104" s="11" t="s">
        <v>83</v>
      </c>
      <c r="AW104" s="11" t="s">
        <v>37</v>
      </c>
      <c r="AX104" s="11" t="s">
        <v>24</v>
      </c>
      <c r="AY104" s="244" t="s">
        <v>163</v>
      </c>
    </row>
    <row r="105" s="11" customFormat="1">
      <c r="B105" s="233"/>
      <c r="C105" s="234"/>
      <c r="D105" s="235" t="s">
        <v>173</v>
      </c>
      <c r="E105" s="234"/>
      <c r="F105" s="237" t="s">
        <v>1336</v>
      </c>
      <c r="G105" s="234"/>
      <c r="H105" s="238">
        <v>800</v>
      </c>
      <c r="I105" s="239"/>
      <c r="J105" s="234"/>
      <c r="K105" s="234"/>
      <c r="L105" s="240"/>
      <c r="M105" s="241"/>
      <c r="N105" s="242"/>
      <c r="O105" s="242"/>
      <c r="P105" s="242"/>
      <c r="Q105" s="242"/>
      <c r="R105" s="242"/>
      <c r="S105" s="242"/>
      <c r="T105" s="243"/>
      <c r="AT105" s="244" t="s">
        <v>173</v>
      </c>
      <c r="AU105" s="244" t="s">
        <v>83</v>
      </c>
      <c r="AV105" s="11" t="s">
        <v>83</v>
      </c>
      <c r="AW105" s="11" t="s">
        <v>6</v>
      </c>
      <c r="AX105" s="11" t="s">
        <v>24</v>
      </c>
      <c r="AY105" s="244" t="s">
        <v>163</v>
      </c>
    </row>
    <row r="106" s="1" customFormat="1" ht="16.5" customHeight="1">
      <c r="B106" s="46"/>
      <c r="C106" s="221" t="s">
        <v>29</v>
      </c>
      <c r="D106" s="221" t="s">
        <v>166</v>
      </c>
      <c r="E106" s="222" t="s">
        <v>318</v>
      </c>
      <c r="F106" s="223" t="s">
        <v>319</v>
      </c>
      <c r="G106" s="224" t="s">
        <v>273</v>
      </c>
      <c r="H106" s="225">
        <v>80</v>
      </c>
      <c r="I106" s="226"/>
      <c r="J106" s="227">
        <f>ROUND(I106*H106,2)</f>
        <v>0</v>
      </c>
      <c r="K106" s="223" t="s">
        <v>232</v>
      </c>
      <c r="L106" s="72"/>
      <c r="M106" s="228" t="s">
        <v>22</v>
      </c>
      <c r="N106" s="229" t="s">
        <v>45</v>
      </c>
      <c r="O106" s="47"/>
      <c r="P106" s="230">
        <f>O106*H106</f>
        <v>0</v>
      </c>
      <c r="Q106" s="230">
        <v>0</v>
      </c>
      <c r="R106" s="230">
        <f>Q106*H106</f>
        <v>0</v>
      </c>
      <c r="S106" s="230">
        <v>0</v>
      </c>
      <c r="T106" s="231">
        <f>S106*H106</f>
        <v>0</v>
      </c>
      <c r="AR106" s="24" t="s">
        <v>183</v>
      </c>
      <c r="AT106" s="24" t="s">
        <v>166</v>
      </c>
      <c r="AU106" s="24" t="s">
        <v>83</v>
      </c>
      <c r="AY106" s="24" t="s">
        <v>163</v>
      </c>
      <c r="BE106" s="232">
        <f>IF(N106="základní",J106,0)</f>
        <v>0</v>
      </c>
      <c r="BF106" s="232">
        <f>IF(N106="snížená",J106,0)</f>
        <v>0</v>
      </c>
      <c r="BG106" s="232">
        <f>IF(N106="zákl. přenesená",J106,0)</f>
        <v>0</v>
      </c>
      <c r="BH106" s="232">
        <f>IF(N106="sníž. přenesená",J106,0)</f>
        <v>0</v>
      </c>
      <c r="BI106" s="232">
        <f>IF(N106="nulová",J106,0)</f>
        <v>0</v>
      </c>
      <c r="BJ106" s="24" t="s">
        <v>24</v>
      </c>
      <c r="BK106" s="232">
        <f>ROUND(I106*H106,2)</f>
        <v>0</v>
      </c>
      <c r="BL106" s="24" t="s">
        <v>183</v>
      </c>
      <c r="BM106" s="24" t="s">
        <v>1337</v>
      </c>
    </row>
    <row r="107" s="1" customFormat="1">
      <c r="B107" s="46"/>
      <c r="C107" s="74"/>
      <c r="D107" s="235" t="s">
        <v>234</v>
      </c>
      <c r="E107" s="74"/>
      <c r="F107" s="259" t="s">
        <v>321</v>
      </c>
      <c r="G107" s="74"/>
      <c r="H107" s="74"/>
      <c r="I107" s="191"/>
      <c r="J107" s="74"/>
      <c r="K107" s="74"/>
      <c r="L107" s="72"/>
      <c r="M107" s="260"/>
      <c r="N107" s="47"/>
      <c r="O107" s="47"/>
      <c r="P107" s="47"/>
      <c r="Q107" s="47"/>
      <c r="R107" s="47"/>
      <c r="S107" s="47"/>
      <c r="T107" s="95"/>
      <c r="AT107" s="24" t="s">
        <v>234</v>
      </c>
      <c r="AU107" s="24" t="s">
        <v>83</v>
      </c>
    </row>
    <row r="108" s="11" customFormat="1">
      <c r="B108" s="233"/>
      <c r="C108" s="234"/>
      <c r="D108" s="235" t="s">
        <v>173</v>
      </c>
      <c r="E108" s="236" t="s">
        <v>22</v>
      </c>
      <c r="F108" s="237" t="s">
        <v>1067</v>
      </c>
      <c r="G108" s="234"/>
      <c r="H108" s="238">
        <v>80</v>
      </c>
      <c r="I108" s="239"/>
      <c r="J108" s="234"/>
      <c r="K108" s="234"/>
      <c r="L108" s="240"/>
      <c r="M108" s="241"/>
      <c r="N108" s="242"/>
      <c r="O108" s="242"/>
      <c r="P108" s="242"/>
      <c r="Q108" s="242"/>
      <c r="R108" s="242"/>
      <c r="S108" s="242"/>
      <c r="T108" s="243"/>
      <c r="AT108" s="244" t="s">
        <v>173</v>
      </c>
      <c r="AU108" s="244" t="s">
        <v>83</v>
      </c>
      <c r="AV108" s="11" t="s">
        <v>83</v>
      </c>
      <c r="AW108" s="11" t="s">
        <v>37</v>
      </c>
      <c r="AX108" s="11" t="s">
        <v>24</v>
      </c>
      <c r="AY108" s="244" t="s">
        <v>163</v>
      </c>
    </row>
    <row r="109" s="1" customFormat="1" ht="16.5" customHeight="1">
      <c r="B109" s="46"/>
      <c r="C109" s="221" t="s">
        <v>282</v>
      </c>
      <c r="D109" s="221" t="s">
        <v>166</v>
      </c>
      <c r="E109" s="222" t="s">
        <v>325</v>
      </c>
      <c r="F109" s="223" t="s">
        <v>326</v>
      </c>
      <c r="G109" s="224" t="s">
        <v>327</v>
      </c>
      <c r="H109" s="225">
        <v>152</v>
      </c>
      <c r="I109" s="226"/>
      <c r="J109" s="227">
        <f>ROUND(I109*H109,2)</f>
        <v>0</v>
      </c>
      <c r="K109" s="223" t="s">
        <v>232</v>
      </c>
      <c r="L109" s="72"/>
      <c r="M109" s="228" t="s">
        <v>22</v>
      </c>
      <c r="N109" s="229" t="s">
        <v>45</v>
      </c>
      <c r="O109" s="47"/>
      <c r="P109" s="230">
        <f>O109*H109</f>
        <v>0</v>
      </c>
      <c r="Q109" s="230">
        <v>0</v>
      </c>
      <c r="R109" s="230">
        <f>Q109*H109</f>
        <v>0</v>
      </c>
      <c r="S109" s="230">
        <v>0</v>
      </c>
      <c r="T109" s="231">
        <f>S109*H109</f>
        <v>0</v>
      </c>
      <c r="AR109" s="24" t="s">
        <v>183</v>
      </c>
      <c r="AT109" s="24" t="s">
        <v>166</v>
      </c>
      <c r="AU109" s="24" t="s">
        <v>83</v>
      </c>
      <c r="AY109" s="24" t="s">
        <v>163</v>
      </c>
      <c r="BE109" s="232">
        <f>IF(N109="základní",J109,0)</f>
        <v>0</v>
      </c>
      <c r="BF109" s="232">
        <f>IF(N109="snížená",J109,0)</f>
        <v>0</v>
      </c>
      <c r="BG109" s="232">
        <f>IF(N109="zákl. přenesená",J109,0)</f>
        <v>0</v>
      </c>
      <c r="BH109" s="232">
        <f>IF(N109="sníž. přenesená",J109,0)</f>
        <v>0</v>
      </c>
      <c r="BI109" s="232">
        <f>IF(N109="nulová",J109,0)</f>
        <v>0</v>
      </c>
      <c r="BJ109" s="24" t="s">
        <v>24</v>
      </c>
      <c r="BK109" s="232">
        <f>ROUND(I109*H109,2)</f>
        <v>0</v>
      </c>
      <c r="BL109" s="24" t="s">
        <v>183</v>
      </c>
      <c r="BM109" s="24" t="s">
        <v>1338</v>
      </c>
    </row>
    <row r="110" s="1" customFormat="1">
      <c r="B110" s="46"/>
      <c r="C110" s="74"/>
      <c r="D110" s="235" t="s">
        <v>234</v>
      </c>
      <c r="E110" s="74"/>
      <c r="F110" s="259" t="s">
        <v>321</v>
      </c>
      <c r="G110" s="74"/>
      <c r="H110" s="74"/>
      <c r="I110" s="191"/>
      <c r="J110" s="74"/>
      <c r="K110" s="74"/>
      <c r="L110" s="72"/>
      <c r="M110" s="260"/>
      <c r="N110" s="47"/>
      <c r="O110" s="47"/>
      <c r="P110" s="47"/>
      <c r="Q110" s="47"/>
      <c r="R110" s="47"/>
      <c r="S110" s="47"/>
      <c r="T110" s="95"/>
      <c r="AT110" s="24" t="s">
        <v>234</v>
      </c>
      <c r="AU110" s="24" t="s">
        <v>83</v>
      </c>
    </row>
    <row r="111" s="11" customFormat="1">
      <c r="B111" s="233"/>
      <c r="C111" s="234"/>
      <c r="D111" s="235" t="s">
        <v>173</v>
      </c>
      <c r="E111" s="236" t="s">
        <v>22</v>
      </c>
      <c r="F111" s="237" t="s">
        <v>1067</v>
      </c>
      <c r="G111" s="234"/>
      <c r="H111" s="238">
        <v>80</v>
      </c>
      <c r="I111" s="239"/>
      <c r="J111" s="234"/>
      <c r="K111" s="234"/>
      <c r="L111" s="240"/>
      <c r="M111" s="241"/>
      <c r="N111" s="242"/>
      <c r="O111" s="242"/>
      <c r="P111" s="242"/>
      <c r="Q111" s="242"/>
      <c r="R111" s="242"/>
      <c r="S111" s="242"/>
      <c r="T111" s="243"/>
      <c r="AT111" s="244" t="s">
        <v>173</v>
      </c>
      <c r="AU111" s="244" t="s">
        <v>83</v>
      </c>
      <c r="AV111" s="11" t="s">
        <v>83</v>
      </c>
      <c r="AW111" s="11" t="s">
        <v>37</v>
      </c>
      <c r="AX111" s="11" t="s">
        <v>24</v>
      </c>
      <c r="AY111" s="244" t="s">
        <v>163</v>
      </c>
    </row>
    <row r="112" s="11" customFormat="1">
      <c r="B112" s="233"/>
      <c r="C112" s="234"/>
      <c r="D112" s="235" t="s">
        <v>173</v>
      </c>
      <c r="E112" s="234"/>
      <c r="F112" s="237" t="s">
        <v>1339</v>
      </c>
      <c r="G112" s="234"/>
      <c r="H112" s="238">
        <v>152</v>
      </c>
      <c r="I112" s="239"/>
      <c r="J112" s="234"/>
      <c r="K112" s="234"/>
      <c r="L112" s="240"/>
      <c r="M112" s="241"/>
      <c r="N112" s="242"/>
      <c r="O112" s="242"/>
      <c r="P112" s="242"/>
      <c r="Q112" s="242"/>
      <c r="R112" s="242"/>
      <c r="S112" s="242"/>
      <c r="T112" s="243"/>
      <c r="AT112" s="244" t="s">
        <v>173</v>
      </c>
      <c r="AU112" s="244" t="s">
        <v>83</v>
      </c>
      <c r="AV112" s="11" t="s">
        <v>83</v>
      </c>
      <c r="AW112" s="11" t="s">
        <v>6</v>
      </c>
      <c r="AX112" s="11" t="s">
        <v>24</v>
      </c>
      <c r="AY112" s="244" t="s">
        <v>163</v>
      </c>
    </row>
    <row r="113" s="1" customFormat="1" ht="25.5" customHeight="1">
      <c r="B113" s="46"/>
      <c r="C113" s="221" t="s">
        <v>286</v>
      </c>
      <c r="D113" s="221" t="s">
        <v>166</v>
      </c>
      <c r="E113" s="222" t="s">
        <v>1340</v>
      </c>
      <c r="F113" s="223" t="s">
        <v>1341</v>
      </c>
      <c r="G113" s="224" t="s">
        <v>273</v>
      </c>
      <c r="H113" s="225">
        <v>49</v>
      </c>
      <c r="I113" s="226"/>
      <c r="J113" s="227">
        <f>ROUND(I113*H113,2)</f>
        <v>0</v>
      </c>
      <c r="K113" s="223" t="s">
        <v>232</v>
      </c>
      <c r="L113" s="72"/>
      <c r="M113" s="228" t="s">
        <v>22</v>
      </c>
      <c r="N113" s="229" t="s">
        <v>45</v>
      </c>
      <c r="O113" s="47"/>
      <c r="P113" s="230">
        <f>O113*H113</f>
        <v>0</v>
      </c>
      <c r="Q113" s="230">
        <v>0</v>
      </c>
      <c r="R113" s="230">
        <f>Q113*H113</f>
        <v>0</v>
      </c>
      <c r="S113" s="230">
        <v>0</v>
      </c>
      <c r="T113" s="231">
        <f>S113*H113</f>
        <v>0</v>
      </c>
      <c r="AR113" s="24" t="s">
        <v>183</v>
      </c>
      <c r="AT113" s="24" t="s">
        <v>166</v>
      </c>
      <c r="AU113" s="24" t="s">
        <v>83</v>
      </c>
      <c r="AY113" s="24" t="s">
        <v>163</v>
      </c>
      <c r="BE113" s="232">
        <f>IF(N113="základní",J113,0)</f>
        <v>0</v>
      </c>
      <c r="BF113" s="232">
        <f>IF(N113="snížená",J113,0)</f>
        <v>0</v>
      </c>
      <c r="BG113" s="232">
        <f>IF(N113="zákl. přenesená",J113,0)</f>
        <v>0</v>
      </c>
      <c r="BH113" s="232">
        <f>IF(N113="sníž. přenesená",J113,0)</f>
        <v>0</v>
      </c>
      <c r="BI113" s="232">
        <f>IF(N113="nulová",J113,0)</f>
        <v>0</v>
      </c>
      <c r="BJ113" s="24" t="s">
        <v>24</v>
      </c>
      <c r="BK113" s="232">
        <f>ROUND(I113*H113,2)</f>
        <v>0</v>
      </c>
      <c r="BL113" s="24" t="s">
        <v>183</v>
      </c>
      <c r="BM113" s="24" t="s">
        <v>1342</v>
      </c>
    </row>
    <row r="114" s="1" customFormat="1">
      <c r="B114" s="46"/>
      <c r="C114" s="74"/>
      <c r="D114" s="235" t="s">
        <v>234</v>
      </c>
      <c r="E114" s="74"/>
      <c r="F114" s="259" t="s">
        <v>1343</v>
      </c>
      <c r="G114" s="74"/>
      <c r="H114" s="74"/>
      <c r="I114" s="191"/>
      <c r="J114" s="74"/>
      <c r="K114" s="74"/>
      <c r="L114" s="72"/>
      <c r="M114" s="260"/>
      <c r="N114" s="47"/>
      <c r="O114" s="47"/>
      <c r="P114" s="47"/>
      <c r="Q114" s="47"/>
      <c r="R114" s="47"/>
      <c r="S114" s="47"/>
      <c r="T114" s="95"/>
      <c r="AT114" s="24" t="s">
        <v>234</v>
      </c>
      <c r="AU114" s="24" t="s">
        <v>83</v>
      </c>
    </row>
    <row r="115" s="1" customFormat="1" ht="16.5" customHeight="1">
      <c r="B115" s="46"/>
      <c r="C115" s="272" t="s">
        <v>291</v>
      </c>
      <c r="D115" s="272" t="s">
        <v>344</v>
      </c>
      <c r="E115" s="273" t="s">
        <v>1344</v>
      </c>
      <c r="F115" s="274" t="s">
        <v>1345</v>
      </c>
      <c r="G115" s="275" t="s">
        <v>327</v>
      </c>
      <c r="H115" s="276">
        <v>124.715</v>
      </c>
      <c r="I115" s="277"/>
      <c r="J115" s="278">
        <f>ROUND(I115*H115,2)</f>
        <v>0</v>
      </c>
      <c r="K115" s="274" t="s">
        <v>232</v>
      </c>
      <c r="L115" s="279"/>
      <c r="M115" s="280" t="s">
        <v>22</v>
      </c>
      <c r="N115" s="281" t="s">
        <v>45</v>
      </c>
      <c r="O115" s="47"/>
      <c r="P115" s="230">
        <f>O115*H115</f>
        <v>0</v>
      </c>
      <c r="Q115" s="230">
        <v>0</v>
      </c>
      <c r="R115" s="230">
        <f>Q115*H115</f>
        <v>0</v>
      </c>
      <c r="S115" s="230">
        <v>0</v>
      </c>
      <c r="T115" s="231">
        <f>S115*H115</f>
        <v>0</v>
      </c>
      <c r="AR115" s="24" t="s">
        <v>204</v>
      </c>
      <c r="AT115" s="24" t="s">
        <v>344</v>
      </c>
      <c r="AU115" s="24" t="s">
        <v>83</v>
      </c>
      <c r="AY115" s="24" t="s">
        <v>163</v>
      </c>
      <c r="BE115" s="232">
        <f>IF(N115="základní",J115,0)</f>
        <v>0</v>
      </c>
      <c r="BF115" s="232">
        <f>IF(N115="snížená",J115,0)</f>
        <v>0</v>
      </c>
      <c r="BG115" s="232">
        <f>IF(N115="zákl. přenesená",J115,0)</f>
        <v>0</v>
      </c>
      <c r="BH115" s="232">
        <f>IF(N115="sníž. přenesená",J115,0)</f>
        <v>0</v>
      </c>
      <c r="BI115" s="232">
        <f>IF(N115="nulová",J115,0)</f>
        <v>0</v>
      </c>
      <c r="BJ115" s="24" t="s">
        <v>24</v>
      </c>
      <c r="BK115" s="232">
        <f>ROUND(I115*H115,2)</f>
        <v>0</v>
      </c>
      <c r="BL115" s="24" t="s">
        <v>183</v>
      </c>
      <c r="BM115" s="24" t="s">
        <v>1346</v>
      </c>
    </row>
    <row r="116" s="1" customFormat="1">
      <c r="B116" s="46"/>
      <c r="C116" s="74"/>
      <c r="D116" s="235" t="s">
        <v>993</v>
      </c>
      <c r="E116" s="74"/>
      <c r="F116" s="259" t="s">
        <v>1347</v>
      </c>
      <c r="G116" s="74"/>
      <c r="H116" s="74"/>
      <c r="I116" s="191"/>
      <c r="J116" s="74"/>
      <c r="K116" s="74"/>
      <c r="L116" s="72"/>
      <c r="M116" s="260"/>
      <c r="N116" s="47"/>
      <c r="O116" s="47"/>
      <c r="P116" s="47"/>
      <c r="Q116" s="47"/>
      <c r="R116" s="47"/>
      <c r="S116" s="47"/>
      <c r="T116" s="95"/>
      <c r="AT116" s="24" t="s">
        <v>993</v>
      </c>
      <c r="AU116" s="24" t="s">
        <v>83</v>
      </c>
    </row>
    <row r="117" s="11" customFormat="1">
      <c r="B117" s="233"/>
      <c r="C117" s="234"/>
      <c r="D117" s="235" t="s">
        <v>173</v>
      </c>
      <c r="E117" s="236" t="s">
        <v>22</v>
      </c>
      <c r="F117" s="237" t="s">
        <v>1348</v>
      </c>
      <c r="G117" s="234"/>
      <c r="H117" s="238">
        <v>59.387999999999998</v>
      </c>
      <c r="I117" s="239"/>
      <c r="J117" s="234"/>
      <c r="K117" s="234"/>
      <c r="L117" s="240"/>
      <c r="M117" s="241"/>
      <c r="N117" s="242"/>
      <c r="O117" s="242"/>
      <c r="P117" s="242"/>
      <c r="Q117" s="242"/>
      <c r="R117" s="242"/>
      <c r="S117" s="242"/>
      <c r="T117" s="243"/>
      <c r="AT117" s="244" t="s">
        <v>173</v>
      </c>
      <c r="AU117" s="244" t="s">
        <v>83</v>
      </c>
      <c r="AV117" s="11" t="s">
        <v>83</v>
      </c>
      <c r="AW117" s="11" t="s">
        <v>37</v>
      </c>
      <c r="AX117" s="11" t="s">
        <v>24</v>
      </c>
      <c r="AY117" s="244" t="s">
        <v>163</v>
      </c>
    </row>
    <row r="118" s="11" customFormat="1">
      <c r="B118" s="233"/>
      <c r="C118" s="234"/>
      <c r="D118" s="235" t="s">
        <v>173</v>
      </c>
      <c r="E118" s="234"/>
      <c r="F118" s="237" t="s">
        <v>1349</v>
      </c>
      <c r="G118" s="234"/>
      <c r="H118" s="238">
        <v>124.715</v>
      </c>
      <c r="I118" s="239"/>
      <c r="J118" s="234"/>
      <c r="K118" s="234"/>
      <c r="L118" s="240"/>
      <c r="M118" s="241"/>
      <c r="N118" s="242"/>
      <c r="O118" s="242"/>
      <c r="P118" s="242"/>
      <c r="Q118" s="242"/>
      <c r="R118" s="242"/>
      <c r="S118" s="242"/>
      <c r="T118" s="243"/>
      <c r="AT118" s="244" t="s">
        <v>173</v>
      </c>
      <c r="AU118" s="244" t="s">
        <v>83</v>
      </c>
      <c r="AV118" s="11" t="s">
        <v>83</v>
      </c>
      <c r="AW118" s="11" t="s">
        <v>6</v>
      </c>
      <c r="AX118" s="11" t="s">
        <v>24</v>
      </c>
      <c r="AY118" s="244" t="s">
        <v>163</v>
      </c>
    </row>
    <row r="119" s="1" customFormat="1" ht="38.25" customHeight="1">
      <c r="B119" s="46"/>
      <c r="C119" s="221" t="s">
        <v>294</v>
      </c>
      <c r="D119" s="221" t="s">
        <v>166</v>
      </c>
      <c r="E119" s="222" t="s">
        <v>1350</v>
      </c>
      <c r="F119" s="223" t="s">
        <v>1351</v>
      </c>
      <c r="G119" s="224" t="s">
        <v>273</v>
      </c>
      <c r="H119" s="225">
        <v>19</v>
      </c>
      <c r="I119" s="226"/>
      <c r="J119" s="227">
        <f>ROUND(I119*H119,2)</f>
        <v>0</v>
      </c>
      <c r="K119" s="223" t="s">
        <v>232</v>
      </c>
      <c r="L119" s="72"/>
      <c r="M119" s="228" t="s">
        <v>22</v>
      </c>
      <c r="N119" s="229" t="s">
        <v>45</v>
      </c>
      <c r="O119" s="47"/>
      <c r="P119" s="230">
        <f>O119*H119</f>
        <v>0</v>
      </c>
      <c r="Q119" s="230">
        <v>0</v>
      </c>
      <c r="R119" s="230">
        <f>Q119*H119</f>
        <v>0</v>
      </c>
      <c r="S119" s="230">
        <v>0</v>
      </c>
      <c r="T119" s="231">
        <f>S119*H119</f>
        <v>0</v>
      </c>
      <c r="AR119" s="24" t="s">
        <v>183</v>
      </c>
      <c r="AT119" s="24" t="s">
        <v>166</v>
      </c>
      <c r="AU119" s="24" t="s">
        <v>83</v>
      </c>
      <c r="AY119" s="24" t="s">
        <v>163</v>
      </c>
      <c r="BE119" s="232">
        <f>IF(N119="základní",J119,0)</f>
        <v>0</v>
      </c>
      <c r="BF119" s="232">
        <f>IF(N119="snížená",J119,0)</f>
        <v>0</v>
      </c>
      <c r="BG119" s="232">
        <f>IF(N119="zákl. přenesená",J119,0)</f>
        <v>0</v>
      </c>
      <c r="BH119" s="232">
        <f>IF(N119="sníž. přenesená",J119,0)</f>
        <v>0</v>
      </c>
      <c r="BI119" s="232">
        <f>IF(N119="nulová",J119,0)</f>
        <v>0</v>
      </c>
      <c r="BJ119" s="24" t="s">
        <v>24</v>
      </c>
      <c r="BK119" s="232">
        <f>ROUND(I119*H119,2)</f>
        <v>0</v>
      </c>
      <c r="BL119" s="24" t="s">
        <v>183</v>
      </c>
      <c r="BM119" s="24" t="s">
        <v>1352</v>
      </c>
    </row>
    <row r="120" s="1" customFormat="1">
      <c r="B120" s="46"/>
      <c r="C120" s="74"/>
      <c r="D120" s="235" t="s">
        <v>234</v>
      </c>
      <c r="E120" s="74"/>
      <c r="F120" s="259" t="s">
        <v>1353</v>
      </c>
      <c r="G120" s="74"/>
      <c r="H120" s="74"/>
      <c r="I120" s="191"/>
      <c r="J120" s="74"/>
      <c r="K120" s="74"/>
      <c r="L120" s="72"/>
      <c r="M120" s="260"/>
      <c r="N120" s="47"/>
      <c r="O120" s="47"/>
      <c r="P120" s="47"/>
      <c r="Q120" s="47"/>
      <c r="R120" s="47"/>
      <c r="S120" s="47"/>
      <c r="T120" s="95"/>
      <c r="AT120" s="24" t="s">
        <v>234</v>
      </c>
      <c r="AU120" s="24" t="s">
        <v>83</v>
      </c>
    </row>
    <row r="121" s="1" customFormat="1" ht="16.5" customHeight="1">
      <c r="B121" s="46"/>
      <c r="C121" s="272" t="s">
        <v>10</v>
      </c>
      <c r="D121" s="272" t="s">
        <v>344</v>
      </c>
      <c r="E121" s="273" t="s">
        <v>1354</v>
      </c>
      <c r="F121" s="274" t="s">
        <v>1355</v>
      </c>
      <c r="G121" s="275" t="s">
        <v>327</v>
      </c>
      <c r="H121" s="276">
        <v>43.753</v>
      </c>
      <c r="I121" s="277"/>
      <c r="J121" s="278">
        <f>ROUND(I121*H121,2)</f>
        <v>0</v>
      </c>
      <c r="K121" s="274" t="s">
        <v>232</v>
      </c>
      <c r="L121" s="279"/>
      <c r="M121" s="280" t="s">
        <v>22</v>
      </c>
      <c r="N121" s="281" t="s">
        <v>45</v>
      </c>
      <c r="O121" s="47"/>
      <c r="P121" s="230">
        <f>O121*H121</f>
        <v>0</v>
      </c>
      <c r="Q121" s="230">
        <v>0</v>
      </c>
      <c r="R121" s="230">
        <f>Q121*H121</f>
        <v>0</v>
      </c>
      <c r="S121" s="230">
        <v>0</v>
      </c>
      <c r="T121" s="231">
        <f>S121*H121</f>
        <v>0</v>
      </c>
      <c r="AR121" s="24" t="s">
        <v>204</v>
      </c>
      <c r="AT121" s="24" t="s">
        <v>344</v>
      </c>
      <c r="AU121" s="24" t="s">
        <v>83</v>
      </c>
      <c r="AY121" s="24" t="s">
        <v>163</v>
      </c>
      <c r="BE121" s="232">
        <f>IF(N121="základní",J121,0)</f>
        <v>0</v>
      </c>
      <c r="BF121" s="232">
        <f>IF(N121="snížená",J121,0)</f>
        <v>0</v>
      </c>
      <c r="BG121" s="232">
        <f>IF(N121="zákl. přenesená",J121,0)</f>
        <v>0</v>
      </c>
      <c r="BH121" s="232">
        <f>IF(N121="sníž. přenesená",J121,0)</f>
        <v>0</v>
      </c>
      <c r="BI121" s="232">
        <f>IF(N121="nulová",J121,0)</f>
        <v>0</v>
      </c>
      <c r="BJ121" s="24" t="s">
        <v>24</v>
      </c>
      <c r="BK121" s="232">
        <f>ROUND(I121*H121,2)</f>
        <v>0</v>
      </c>
      <c r="BL121" s="24" t="s">
        <v>183</v>
      </c>
      <c r="BM121" s="24" t="s">
        <v>1356</v>
      </c>
    </row>
    <row r="122" s="11" customFormat="1">
      <c r="B122" s="233"/>
      <c r="C122" s="234"/>
      <c r="D122" s="235" t="s">
        <v>173</v>
      </c>
      <c r="E122" s="236" t="s">
        <v>22</v>
      </c>
      <c r="F122" s="237" t="s">
        <v>1357</v>
      </c>
      <c r="G122" s="234"/>
      <c r="H122" s="238">
        <v>23.027999999999999</v>
      </c>
      <c r="I122" s="239"/>
      <c r="J122" s="234"/>
      <c r="K122" s="234"/>
      <c r="L122" s="240"/>
      <c r="M122" s="241"/>
      <c r="N122" s="242"/>
      <c r="O122" s="242"/>
      <c r="P122" s="242"/>
      <c r="Q122" s="242"/>
      <c r="R122" s="242"/>
      <c r="S122" s="242"/>
      <c r="T122" s="243"/>
      <c r="AT122" s="244" t="s">
        <v>173</v>
      </c>
      <c r="AU122" s="244" t="s">
        <v>83</v>
      </c>
      <c r="AV122" s="11" t="s">
        <v>83</v>
      </c>
      <c r="AW122" s="11" t="s">
        <v>37</v>
      </c>
      <c r="AX122" s="11" t="s">
        <v>24</v>
      </c>
      <c r="AY122" s="244" t="s">
        <v>163</v>
      </c>
    </row>
    <row r="123" s="11" customFormat="1">
      <c r="B123" s="233"/>
      <c r="C123" s="234"/>
      <c r="D123" s="235" t="s">
        <v>173</v>
      </c>
      <c r="E123" s="234"/>
      <c r="F123" s="237" t="s">
        <v>1358</v>
      </c>
      <c r="G123" s="234"/>
      <c r="H123" s="238">
        <v>43.753</v>
      </c>
      <c r="I123" s="239"/>
      <c r="J123" s="234"/>
      <c r="K123" s="234"/>
      <c r="L123" s="240"/>
      <c r="M123" s="241"/>
      <c r="N123" s="242"/>
      <c r="O123" s="242"/>
      <c r="P123" s="242"/>
      <c r="Q123" s="242"/>
      <c r="R123" s="242"/>
      <c r="S123" s="242"/>
      <c r="T123" s="243"/>
      <c r="AT123" s="244" t="s">
        <v>173</v>
      </c>
      <c r="AU123" s="244" t="s">
        <v>83</v>
      </c>
      <c r="AV123" s="11" t="s">
        <v>83</v>
      </c>
      <c r="AW123" s="11" t="s">
        <v>6</v>
      </c>
      <c r="AX123" s="11" t="s">
        <v>24</v>
      </c>
      <c r="AY123" s="244" t="s">
        <v>163</v>
      </c>
    </row>
    <row r="124" s="10" customFormat="1" ht="29.88" customHeight="1">
      <c r="B124" s="205"/>
      <c r="C124" s="206"/>
      <c r="D124" s="207" t="s">
        <v>73</v>
      </c>
      <c r="E124" s="219" t="s">
        <v>178</v>
      </c>
      <c r="F124" s="219" t="s">
        <v>933</v>
      </c>
      <c r="G124" s="206"/>
      <c r="H124" s="206"/>
      <c r="I124" s="209"/>
      <c r="J124" s="220">
        <f>BK124</f>
        <v>0</v>
      </c>
      <c r="K124" s="206"/>
      <c r="L124" s="211"/>
      <c r="M124" s="212"/>
      <c r="N124" s="213"/>
      <c r="O124" s="213"/>
      <c r="P124" s="214">
        <f>SUM(P125:P126)</f>
        <v>0</v>
      </c>
      <c r="Q124" s="213"/>
      <c r="R124" s="214">
        <f>SUM(R125:R126)</f>
        <v>0</v>
      </c>
      <c r="S124" s="213"/>
      <c r="T124" s="215">
        <f>SUM(T125:T126)</f>
        <v>0</v>
      </c>
      <c r="AR124" s="216" t="s">
        <v>24</v>
      </c>
      <c r="AT124" s="217" t="s">
        <v>73</v>
      </c>
      <c r="AU124" s="217" t="s">
        <v>24</v>
      </c>
      <c r="AY124" s="216" t="s">
        <v>163</v>
      </c>
      <c r="BK124" s="218">
        <f>SUM(BK125:BK126)</f>
        <v>0</v>
      </c>
    </row>
    <row r="125" s="1" customFormat="1" ht="16.5" customHeight="1">
      <c r="B125" s="46"/>
      <c r="C125" s="221" t="s">
        <v>306</v>
      </c>
      <c r="D125" s="221" t="s">
        <v>166</v>
      </c>
      <c r="E125" s="222" t="s">
        <v>1359</v>
      </c>
      <c r="F125" s="223" t="s">
        <v>1360</v>
      </c>
      <c r="G125" s="224" t="s">
        <v>261</v>
      </c>
      <c r="H125" s="225">
        <v>35.210000000000001</v>
      </c>
      <c r="I125" s="226"/>
      <c r="J125" s="227">
        <f>ROUND(I125*H125,2)</f>
        <v>0</v>
      </c>
      <c r="K125" s="223" t="s">
        <v>232</v>
      </c>
      <c r="L125" s="72"/>
      <c r="M125" s="228" t="s">
        <v>22</v>
      </c>
      <c r="N125" s="229" t="s">
        <v>45</v>
      </c>
      <c r="O125" s="47"/>
      <c r="P125" s="230">
        <f>O125*H125</f>
        <v>0</v>
      </c>
      <c r="Q125" s="230">
        <v>0</v>
      </c>
      <c r="R125" s="230">
        <f>Q125*H125</f>
        <v>0</v>
      </c>
      <c r="S125" s="230">
        <v>0</v>
      </c>
      <c r="T125" s="231">
        <f>S125*H125</f>
        <v>0</v>
      </c>
      <c r="AR125" s="24" t="s">
        <v>183</v>
      </c>
      <c r="AT125" s="24" t="s">
        <v>166</v>
      </c>
      <c r="AU125" s="24" t="s">
        <v>83</v>
      </c>
      <c r="AY125" s="24" t="s">
        <v>163</v>
      </c>
      <c r="BE125" s="232">
        <f>IF(N125="základní",J125,0)</f>
        <v>0</v>
      </c>
      <c r="BF125" s="232">
        <f>IF(N125="snížená",J125,0)</f>
        <v>0</v>
      </c>
      <c r="BG125" s="232">
        <f>IF(N125="zákl. přenesená",J125,0)</f>
        <v>0</v>
      </c>
      <c r="BH125" s="232">
        <f>IF(N125="sníž. přenesená",J125,0)</f>
        <v>0</v>
      </c>
      <c r="BI125" s="232">
        <f>IF(N125="nulová",J125,0)</f>
        <v>0</v>
      </c>
      <c r="BJ125" s="24" t="s">
        <v>24</v>
      </c>
      <c r="BK125" s="232">
        <f>ROUND(I125*H125,2)</f>
        <v>0</v>
      </c>
      <c r="BL125" s="24" t="s">
        <v>183</v>
      </c>
      <c r="BM125" s="24" t="s">
        <v>1361</v>
      </c>
    </row>
    <row r="126" s="1" customFormat="1">
      <c r="B126" s="46"/>
      <c r="C126" s="74"/>
      <c r="D126" s="235" t="s">
        <v>234</v>
      </c>
      <c r="E126" s="74"/>
      <c r="F126" s="259" t="s">
        <v>1362</v>
      </c>
      <c r="G126" s="74"/>
      <c r="H126" s="74"/>
      <c r="I126" s="191"/>
      <c r="J126" s="74"/>
      <c r="K126" s="74"/>
      <c r="L126" s="72"/>
      <c r="M126" s="260"/>
      <c r="N126" s="47"/>
      <c r="O126" s="47"/>
      <c r="P126" s="47"/>
      <c r="Q126" s="47"/>
      <c r="R126" s="47"/>
      <c r="S126" s="47"/>
      <c r="T126" s="95"/>
      <c r="AT126" s="24" t="s">
        <v>234</v>
      </c>
      <c r="AU126" s="24" t="s">
        <v>83</v>
      </c>
    </row>
    <row r="127" s="10" customFormat="1" ht="29.88" customHeight="1">
      <c r="B127" s="205"/>
      <c r="C127" s="206"/>
      <c r="D127" s="207" t="s">
        <v>73</v>
      </c>
      <c r="E127" s="219" t="s">
        <v>183</v>
      </c>
      <c r="F127" s="219" t="s">
        <v>942</v>
      </c>
      <c r="G127" s="206"/>
      <c r="H127" s="206"/>
      <c r="I127" s="209"/>
      <c r="J127" s="220">
        <f>BK127</f>
        <v>0</v>
      </c>
      <c r="K127" s="206"/>
      <c r="L127" s="211"/>
      <c r="M127" s="212"/>
      <c r="N127" s="213"/>
      <c r="O127" s="213"/>
      <c r="P127" s="214">
        <f>SUM(P128:P129)</f>
        <v>0</v>
      </c>
      <c r="Q127" s="213"/>
      <c r="R127" s="214">
        <f>SUM(R128:R129)</f>
        <v>0</v>
      </c>
      <c r="S127" s="213"/>
      <c r="T127" s="215">
        <f>SUM(T128:T129)</f>
        <v>0</v>
      </c>
      <c r="AR127" s="216" t="s">
        <v>24</v>
      </c>
      <c r="AT127" s="217" t="s">
        <v>73</v>
      </c>
      <c r="AU127" s="217" t="s">
        <v>24</v>
      </c>
      <c r="AY127" s="216" t="s">
        <v>163</v>
      </c>
      <c r="BK127" s="218">
        <f>SUM(BK128:BK129)</f>
        <v>0</v>
      </c>
    </row>
    <row r="128" s="1" customFormat="1" ht="25.5" customHeight="1">
      <c r="B128" s="46"/>
      <c r="C128" s="221" t="s">
        <v>311</v>
      </c>
      <c r="D128" s="221" t="s">
        <v>166</v>
      </c>
      <c r="E128" s="222" t="s">
        <v>1363</v>
      </c>
      <c r="F128" s="223" t="s">
        <v>1364</v>
      </c>
      <c r="G128" s="224" t="s">
        <v>273</v>
      </c>
      <c r="H128" s="225">
        <v>3</v>
      </c>
      <c r="I128" s="226"/>
      <c r="J128" s="227">
        <f>ROUND(I128*H128,2)</f>
        <v>0</v>
      </c>
      <c r="K128" s="223" t="s">
        <v>232</v>
      </c>
      <c r="L128" s="72"/>
      <c r="M128" s="228" t="s">
        <v>22</v>
      </c>
      <c r="N128" s="229" t="s">
        <v>45</v>
      </c>
      <c r="O128" s="47"/>
      <c r="P128" s="230">
        <f>O128*H128</f>
        <v>0</v>
      </c>
      <c r="Q128" s="230">
        <v>0</v>
      </c>
      <c r="R128" s="230">
        <f>Q128*H128</f>
        <v>0</v>
      </c>
      <c r="S128" s="230">
        <v>0</v>
      </c>
      <c r="T128" s="231">
        <f>S128*H128</f>
        <v>0</v>
      </c>
      <c r="AR128" s="24" t="s">
        <v>183</v>
      </c>
      <c r="AT128" s="24" t="s">
        <v>166</v>
      </c>
      <c r="AU128" s="24" t="s">
        <v>83</v>
      </c>
      <c r="AY128" s="24" t="s">
        <v>163</v>
      </c>
      <c r="BE128" s="232">
        <f>IF(N128="základní",J128,0)</f>
        <v>0</v>
      </c>
      <c r="BF128" s="232">
        <f>IF(N128="snížená",J128,0)</f>
        <v>0</v>
      </c>
      <c r="BG128" s="232">
        <f>IF(N128="zákl. přenesená",J128,0)</f>
        <v>0</v>
      </c>
      <c r="BH128" s="232">
        <f>IF(N128="sníž. přenesená",J128,0)</f>
        <v>0</v>
      </c>
      <c r="BI128" s="232">
        <f>IF(N128="nulová",J128,0)</f>
        <v>0</v>
      </c>
      <c r="BJ128" s="24" t="s">
        <v>24</v>
      </c>
      <c r="BK128" s="232">
        <f>ROUND(I128*H128,2)</f>
        <v>0</v>
      </c>
      <c r="BL128" s="24" t="s">
        <v>183</v>
      </c>
      <c r="BM128" s="24" t="s">
        <v>1365</v>
      </c>
    </row>
    <row r="129" s="1" customFormat="1">
      <c r="B129" s="46"/>
      <c r="C129" s="74"/>
      <c r="D129" s="235" t="s">
        <v>234</v>
      </c>
      <c r="E129" s="74"/>
      <c r="F129" s="259" t="s">
        <v>1366</v>
      </c>
      <c r="G129" s="74"/>
      <c r="H129" s="74"/>
      <c r="I129" s="191"/>
      <c r="J129" s="74"/>
      <c r="K129" s="74"/>
      <c r="L129" s="72"/>
      <c r="M129" s="260"/>
      <c r="N129" s="47"/>
      <c r="O129" s="47"/>
      <c r="P129" s="47"/>
      <c r="Q129" s="47"/>
      <c r="R129" s="47"/>
      <c r="S129" s="47"/>
      <c r="T129" s="95"/>
      <c r="AT129" s="24" t="s">
        <v>234</v>
      </c>
      <c r="AU129" s="24" t="s">
        <v>83</v>
      </c>
    </row>
    <row r="130" s="10" customFormat="1" ht="29.88" customHeight="1">
      <c r="B130" s="205"/>
      <c r="C130" s="206"/>
      <c r="D130" s="207" t="s">
        <v>73</v>
      </c>
      <c r="E130" s="219" t="s">
        <v>204</v>
      </c>
      <c r="F130" s="219" t="s">
        <v>436</v>
      </c>
      <c r="G130" s="206"/>
      <c r="H130" s="206"/>
      <c r="I130" s="209"/>
      <c r="J130" s="220">
        <f>BK130</f>
        <v>0</v>
      </c>
      <c r="K130" s="206"/>
      <c r="L130" s="211"/>
      <c r="M130" s="212"/>
      <c r="N130" s="213"/>
      <c r="O130" s="213"/>
      <c r="P130" s="214">
        <f>SUM(P131:P156)</f>
        <v>0</v>
      </c>
      <c r="Q130" s="213"/>
      <c r="R130" s="214">
        <f>SUM(R131:R156)</f>
        <v>10.63148</v>
      </c>
      <c r="S130" s="213"/>
      <c r="T130" s="215">
        <f>SUM(T131:T156)</f>
        <v>0</v>
      </c>
      <c r="AR130" s="216" t="s">
        <v>24</v>
      </c>
      <c r="AT130" s="217" t="s">
        <v>73</v>
      </c>
      <c r="AU130" s="217" t="s">
        <v>24</v>
      </c>
      <c r="AY130" s="216" t="s">
        <v>163</v>
      </c>
      <c r="BK130" s="218">
        <f>SUM(BK131:BK156)</f>
        <v>0</v>
      </c>
    </row>
    <row r="131" s="1" customFormat="1" ht="25.5" customHeight="1">
      <c r="B131" s="46"/>
      <c r="C131" s="221" t="s">
        <v>317</v>
      </c>
      <c r="D131" s="221" t="s">
        <v>166</v>
      </c>
      <c r="E131" s="222" t="s">
        <v>1367</v>
      </c>
      <c r="F131" s="223" t="s">
        <v>1368</v>
      </c>
      <c r="G131" s="224" t="s">
        <v>261</v>
      </c>
      <c r="H131" s="225">
        <v>35.210000000000001</v>
      </c>
      <c r="I131" s="226"/>
      <c r="J131" s="227">
        <f>ROUND(I131*H131,2)</f>
        <v>0</v>
      </c>
      <c r="K131" s="223" t="s">
        <v>232</v>
      </c>
      <c r="L131" s="72"/>
      <c r="M131" s="228" t="s">
        <v>22</v>
      </c>
      <c r="N131" s="229" t="s">
        <v>45</v>
      </c>
      <c r="O131" s="47"/>
      <c r="P131" s="230">
        <f>O131*H131</f>
        <v>0</v>
      </c>
      <c r="Q131" s="230">
        <v>0</v>
      </c>
      <c r="R131" s="230">
        <f>Q131*H131</f>
        <v>0</v>
      </c>
      <c r="S131" s="230">
        <v>0</v>
      </c>
      <c r="T131" s="231">
        <f>S131*H131</f>
        <v>0</v>
      </c>
      <c r="AR131" s="24" t="s">
        <v>183</v>
      </c>
      <c r="AT131" s="24" t="s">
        <v>166</v>
      </c>
      <c r="AU131" s="24" t="s">
        <v>83</v>
      </c>
      <c r="AY131" s="24" t="s">
        <v>163</v>
      </c>
      <c r="BE131" s="232">
        <f>IF(N131="základní",J131,0)</f>
        <v>0</v>
      </c>
      <c r="BF131" s="232">
        <f>IF(N131="snížená",J131,0)</f>
        <v>0</v>
      </c>
      <c r="BG131" s="232">
        <f>IF(N131="zákl. přenesená",J131,0)</f>
        <v>0</v>
      </c>
      <c r="BH131" s="232">
        <f>IF(N131="sníž. přenesená",J131,0)</f>
        <v>0</v>
      </c>
      <c r="BI131" s="232">
        <f>IF(N131="nulová",J131,0)</f>
        <v>0</v>
      </c>
      <c r="BJ131" s="24" t="s">
        <v>24</v>
      </c>
      <c r="BK131" s="232">
        <f>ROUND(I131*H131,2)</f>
        <v>0</v>
      </c>
      <c r="BL131" s="24" t="s">
        <v>183</v>
      </c>
      <c r="BM131" s="24" t="s">
        <v>1369</v>
      </c>
    </row>
    <row r="132" s="1" customFormat="1">
      <c r="B132" s="46"/>
      <c r="C132" s="74"/>
      <c r="D132" s="235" t="s">
        <v>234</v>
      </c>
      <c r="E132" s="74"/>
      <c r="F132" s="259" t="s">
        <v>1370</v>
      </c>
      <c r="G132" s="74"/>
      <c r="H132" s="74"/>
      <c r="I132" s="191"/>
      <c r="J132" s="74"/>
      <c r="K132" s="74"/>
      <c r="L132" s="72"/>
      <c r="M132" s="260"/>
      <c r="N132" s="47"/>
      <c r="O132" s="47"/>
      <c r="P132" s="47"/>
      <c r="Q132" s="47"/>
      <c r="R132" s="47"/>
      <c r="S132" s="47"/>
      <c r="T132" s="95"/>
      <c r="AT132" s="24" t="s">
        <v>234</v>
      </c>
      <c r="AU132" s="24" t="s">
        <v>83</v>
      </c>
    </row>
    <row r="133" s="1" customFormat="1" ht="25.5" customHeight="1">
      <c r="B133" s="46"/>
      <c r="C133" s="272" t="s">
        <v>324</v>
      </c>
      <c r="D133" s="272" t="s">
        <v>344</v>
      </c>
      <c r="E133" s="273" t="s">
        <v>1371</v>
      </c>
      <c r="F133" s="274" t="s">
        <v>1372</v>
      </c>
      <c r="G133" s="275" t="s">
        <v>261</v>
      </c>
      <c r="H133" s="276">
        <v>35.561999999999998</v>
      </c>
      <c r="I133" s="277"/>
      <c r="J133" s="278">
        <f>ROUND(I133*H133,2)</f>
        <v>0</v>
      </c>
      <c r="K133" s="274" t="s">
        <v>22</v>
      </c>
      <c r="L133" s="279"/>
      <c r="M133" s="280" t="s">
        <v>22</v>
      </c>
      <c r="N133" s="281" t="s">
        <v>45</v>
      </c>
      <c r="O133" s="47"/>
      <c r="P133" s="230">
        <f>O133*H133</f>
        <v>0</v>
      </c>
      <c r="Q133" s="230">
        <v>0</v>
      </c>
      <c r="R133" s="230">
        <f>Q133*H133</f>
        <v>0</v>
      </c>
      <c r="S133" s="230">
        <v>0</v>
      </c>
      <c r="T133" s="231">
        <f>S133*H133</f>
        <v>0</v>
      </c>
      <c r="AR133" s="24" t="s">
        <v>204</v>
      </c>
      <c r="AT133" s="24" t="s">
        <v>344</v>
      </c>
      <c r="AU133" s="24" t="s">
        <v>83</v>
      </c>
      <c r="AY133" s="24" t="s">
        <v>163</v>
      </c>
      <c r="BE133" s="232">
        <f>IF(N133="základní",J133,0)</f>
        <v>0</v>
      </c>
      <c r="BF133" s="232">
        <f>IF(N133="snížená",J133,0)</f>
        <v>0</v>
      </c>
      <c r="BG133" s="232">
        <f>IF(N133="zákl. přenesená",J133,0)</f>
        <v>0</v>
      </c>
      <c r="BH133" s="232">
        <f>IF(N133="sníž. přenesená",J133,0)</f>
        <v>0</v>
      </c>
      <c r="BI133" s="232">
        <f>IF(N133="nulová",J133,0)</f>
        <v>0</v>
      </c>
      <c r="BJ133" s="24" t="s">
        <v>24</v>
      </c>
      <c r="BK133" s="232">
        <f>ROUND(I133*H133,2)</f>
        <v>0</v>
      </c>
      <c r="BL133" s="24" t="s">
        <v>183</v>
      </c>
      <c r="BM133" s="24" t="s">
        <v>1373</v>
      </c>
    </row>
    <row r="134" s="11" customFormat="1">
      <c r="B134" s="233"/>
      <c r="C134" s="234"/>
      <c r="D134" s="235" t="s">
        <v>173</v>
      </c>
      <c r="E134" s="234"/>
      <c r="F134" s="237" t="s">
        <v>1374</v>
      </c>
      <c r="G134" s="234"/>
      <c r="H134" s="238">
        <v>35.561999999999998</v>
      </c>
      <c r="I134" s="239"/>
      <c r="J134" s="234"/>
      <c r="K134" s="234"/>
      <c r="L134" s="240"/>
      <c r="M134" s="241"/>
      <c r="N134" s="242"/>
      <c r="O134" s="242"/>
      <c r="P134" s="242"/>
      <c r="Q134" s="242"/>
      <c r="R134" s="242"/>
      <c r="S134" s="242"/>
      <c r="T134" s="243"/>
      <c r="AT134" s="244" t="s">
        <v>173</v>
      </c>
      <c r="AU134" s="244" t="s">
        <v>83</v>
      </c>
      <c r="AV134" s="11" t="s">
        <v>83</v>
      </c>
      <c r="AW134" s="11" t="s">
        <v>6</v>
      </c>
      <c r="AX134" s="11" t="s">
        <v>24</v>
      </c>
      <c r="AY134" s="244" t="s">
        <v>163</v>
      </c>
    </row>
    <row r="135" s="1" customFormat="1" ht="25.5" customHeight="1">
      <c r="B135" s="46"/>
      <c r="C135" s="272" t="s">
        <v>330</v>
      </c>
      <c r="D135" s="272" t="s">
        <v>344</v>
      </c>
      <c r="E135" s="273" t="s">
        <v>1375</v>
      </c>
      <c r="F135" s="274" t="s">
        <v>1376</v>
      </c>
      <c r="G135" s="275" t="s">
        <v>195</v>
      </c>
      <c r="H135" s="276">
        <v>6.0599999999999996</v>
      </c>
      <c r="I135" s="277"/>
      <c r="J135" s="278">
        <f>ROUND(I135*H135,2)</f>
        <v>0</v>
      </c>
      <c r="K135" s="274" t="s">
        <v>22</v>
      </c>
      <c r="L135" s="279"/>
      <c r="M135" s="280" t="s">
        <v>22</v>
      </c>
      <c r="N135" s="281" t="s">
        <v>45</v>
      </c>
      <c r="O135" s="47"/>
      <c r="P135" s="230">
        <f>O135*H135</f>
        <v>0</v>
      </c>
      <c r="Q135" s="230">
        <v>0</v>
      </c>
      <c r="R135" s="230">
        <f>Q135*H135</f>
        <v>0</v>
      </c>
      <c r="S135" s="230">
        <v>0</v>
      </c>
      <c r="T135" s="231">
        <f>S135*H135</f>
        <v>0</v>
      </c>
      <c r="AR135" s="24" t="s">
        <v>204</v>
      </c>
      <c r="AT135" s="24" t="s">
        <v>344</v>
      </c>
      <c r="AU135" s="24" t="s">
        <v>83</v>
      </c>
      <c r="AY135" s="24" t="s">
        <v>163</v>
      </c>
      <c r="BE135" s="232">
        <f>IF(N135="základní",J135,0)</f>
        <v>0</v>
      </c>
      <c r="BF135" s="232">
        <f>IF(N135="snížená",J135,0)</f>
        <v>0</v>
      </c>
      <c r="BG135" s="232">
        <f>IF(N135="zákl. přenesená",J135,0)</f>
        <v>0</v>
      </c>
      <c r="BH135" s="232">
        <f>IF(N135="sníž. přenesená",J135,0)</f>
        <v>0</v>
      </c>
      <c r="BI135" s="232">
        <f>IF(N135="nulová",J135,0)</f>
        <v>0</v>
      </c>
      <c r="BJ135" s="24" t="s">
        <v>24</v>
      </c>
      <c r="BK135" s="232">
        <f>ROUND(I135*H135,2)</f>
        <v>0</v>
      </c>
      <c r="BL135" s="24" t="s">
        <v>183</v>
      </c>
      <c r="BM135" s="24" t="s">
        <v>1377</v>
      </c>
    </row>
    <row r="136" s="11" customFormat="1">
      <c r="B136" s="233"/>
      <c r="C136" s="234"/>
      <c r="D136" s="235" t="s">
        <v>173</v>
      </c>
      <c r="E136" s="234"/>
      <c r="F136" s="237" t="s">
        <v>1378</v>
      </c>
      <c r="G136" s="234"/>
      <c r="H136" s="238">
        <v>6.0599999999999996</v>
      </c>
      <c r="I136" s="239"/>
      <c r="J136" s="234"/>
      <c r="K136" s="234"/>
      <c r="L136" s="240"/>
      <c r="M136" s="241"/>
      <c r="N136" s="242"/>
      <c r="O136" s="242"/>
      <c r="P136" s="242"/>
      <c r="Q136" s="242"/>
      <c r="R136" s="242"/>
      <c r="S136" s="242"/>
      <c r="T136" s="243"/>
      <c r="AT136" s="244" t="s">
        <v>173</v>
      </c>
      <c r="AU136" s="244" t="s">
        <v>83</v>
      </c>
      <c r="AV136" s="11" t="s">
        <v>83</v>
      </c>
      <c r="AW136" s="11" t="s">
        <v>6</v>
      </c>
      <c r="AX136" s="11" t="s">
        <v>24</v>
      </c>
      <c r="AY136" s="244" t="s">
        <v>163</v>
      </c>
    </row>
    <row r="137" s="1" customFormat="1" ht="38.25" customHeight="1">
      <c r="B137" s="46"/>
      <c r="C137" s="221" t="s">
        <v>9</v>
      </c>
      <c r="D137" s="221" t="s">
        <v>166</v>
      </c>
      <c r="E137" s="222" t="s">
        <v>1379</v>
      </c>
      <c r="F137" s="223" t="s">
        <v>1380</v>
      </c>
      <c r="G137" s="224" t="s">
        <v>440</v>
      </c>
      <c r="H137" s="225">
        <v>2</v>
      </c>
      <c r="I137" s="226"/>
      <c r="J137" s="227">
        <f>ROUND(I137*H137,2)</f>
        <v>0</v>
      </c>
      <c r="K137" s="223" t="s">
        <v>232</v>
      </c>
      <c r="L137" s="72"/>
      <c r="M137" s="228" t="s">
        <v>22</v>
      </c>
      <c r="N137" s="229" t="s">
        <v>45</v>
      </c>
      <c r="O137" s="47"/>
      <c r="P137" s="230">
        <f>O137*H137</f>
        <v>0</v>
      </c>
      <c r="Q137" s="230">
        <v>0</v>
      </c>
      <c r="R137" s="230">
        <f>Q137*H137</f>
        <v>0</v>
      </c>
      <c r="S137" s="230">
        <v>0</v>
      </c>
      <c r="T137" s="231">
        <f>S137*H137</f>
        <v>0</v>
      </c>
      <c r="AR137" s="24" t="s">
        <v>183</v>
      </c>
      <c r="AT137" s="24" t="s">
        <v>166</v>
      </c>
      <c r="AU137" s="24" t="s">
        <v>83</v>
      </c>
      <c r="AY137" s="24" t="s">
        <v>163</v>
      </c>
      <c r="BE137" s="232">
        <f>IF(N137="základní",J137,0)</f>
        <v>0</v>
      </c>
      <c r="BF137" s="232">
        <f>IF(N137="snížená",J137,0)</f>
        <v>0</v>
      </c>
      <c r="BG137" s="232">
        <f>IF(N137="zákl. přenesená",J137,0)</f>
        <v>0</v>
      </c>
      <c r="BH137" s="232">
        <f>IF(N137="sníž. přenesená",J137,0)</f>
        <v>0</v>
      </c>
      <c r="BI137" s="232">
        <f>IF(N137="nulová",J137,0)</f>
        <v>0</v>
      </c>
      <c r="BJ137" s="24" t="s">
        <v>24</v>
      </c>
      <c r="BK137" s="232">
        <f>ROUND(I137*H137,2)</f>
        <v>0</v>
      </c>
      <c r="BL137" s="24" t="s">
        <v>183</v>
      </c>
      <c r="BM137" s="24" t="s">
        <v>1381</v>
      </c>
    </row>
    <row r="138" s="1" customFormat="1">
      <c r="B138" s="46"/>
      <c r="C138" s="74"/>
      <c r="D138" s="235" t="s">
        <v>234</v>
      </c>
      <c r="E138" s="74"/>
      <c r="F138" s="259" t="s">
        <v>1382</v>
      </c>
      <c r="G138" s="74"/>
      <c r="H138" s="74"/>
      <c r="I138" s="191"/>
      <c r="J138" s="74"/>
      <c r="K138" s="74"/>
      <c r="L138" s="72"/>
      <c r="M138" s="260"/>
      <c r="N138" s="47"/>
      <c r="O138" s="47"/>
      <c r="P138" s="47"/>
      <c r="Q138" s="47"/>
      <c r="R138" s="47"/>
      <c r="S138" s="47"/>
      <c r="T138" s="95"/>
      <c r="AT138" s="24" t="s">
        <v>234</v>
      </c>
      <c r="AU138" s="24" t="s">
        <v>83</v>
      </c>
    </row>
    <row r="139" s="1" customFormat="1" ht="25.5" customHeight="1">
      <c r="B139" s="46"/>
      <c r="C139" s="272" t="s">
        <v>343</v>
      </c>
      <c r="D139" s="272" t="s">
        <v>344</v>
      </c>
      <c r="E139" s="273" t="s">
        <v>1383</v>
      </c>
      <c r="F139" s="274" t="s">
        <v>1384</v>
      </c>
      <c r="G139" s="275" t="s">
        <v>440</v>
      </c>
      <c r="H139" s="276">
        <v>2</v>
      </c>
      <c r="I139" s="277"/>
      <c r="J139" s="278">
        <f>ROUND(I139*H139,2)</f>
        <v>0</v>
      </c>
      <c r="K139" s="274" t="s">
        <v>232</v>
      </c>
      <c r="L139" s="279"/>
      <c r="M139" s="280" t="s">
        <v>22</v>
      </c>
      <c r="N139" s="281" t="s">
        <v>45</v>
      </c>
      <c r="O139" s="47"/>
      <c r="P139" s="230">
        <f>O139*H139</f>
        <v>0</v>
      </c>
      <c r="Q139" s="230">
        <v>0.061499999999999999</v>
      </c>
      <c r="R139" s="230">
        <f>Q139*H139</f>
        <v>0.123</v>
      </c>
      <c r="S139" s="230">
        <v>0</v>
      </c>
      <c r="T139" s="231">
        <f>S139*H139</f>
        <v>0</v>
      </c>
      <c r="AR139" s="24" t="s">
        <v>204</v>
      </c>
      <c r="AT139" s="24" t="s">
        <v>344</v>
      </c>
      <c r="AU139" s="24" t="s">
        <v>83</v>
      </c>
      <c r="AY139" s="24" t="s">
        <v>163</v>
      </c>
      <c r="BE139" s="232">
        <f>IF(N139="základní",J139,0)</f>
        <v>0</v>
      </c>
      <c r="BF139" s="232">
        <f>IF(N139="snížená",J139,0)</f>
        <v>0</v>
      </c>
      <c r="BG139" s="232">
        <f>IF(N139="zákl. přenesená",J139,0)</f>
        <v>0</v>
      </c>
      <c r="BH139" s="232">
        <f>IF(N139="sníž. přenesená",J139,0)</f>
        <v>0</v>
      </c>
      <c r="BI139" s="232">
        <f>IF(N139="nulová",J139,0)</f>
        <v>0</v>
      </c>
      <c r="BJ139" s="24" t="s">
        <v>24</v>
      </c>
      <c r="BK139" s="232">
        <f>ROUND(I139*H139,2)</f>
        <v>0</v>
      </c>
      <c r="BL139" s="24" t="s">
        <v>183</v>
      </c>
      <c r="BM139" s="24" t="s">
        <v>1385</v>
      </c>
    </row>
    <row r="140" s="1" customFormat="1" ht="25.5" customHeight="1">
      <c r="B140" s="46"/>
      <c r="C140" s="221" t="s">
        <v>349</v>
      </c>
      <c r="D140" s="221" t="s">
        <v>166</v>
      </c>
      <c r="E140" s="222" t="s">
        <v>1386</v>
      </c>
      <c r="F140" s="223" t="s">
        <v>1387</v>
      </c>
      <c r="G140" s="224" t="s">
        <v>440</v>
      </c>
      <c r="H140" s="225">
        <v>2</v>
      </c>
      <c r="I140" s="226"/>
      <c r="J140" s="227">
        <f>ROUND(I140*H140,2)</f>
        <v>0</v>
      </c>
      <c r="K140" s="223" t="s">
        <v>232</v>
      </c>
      <c r="L140" s="72"/>
      <c r="M140" s="228" t="s">
        <v>22</v>
      </c>
      <c r="N140" s="229" t="s">
        <v>45</v>
      </c>
      <c r="O140" s="47"/>
      <c r="P140" s="230">
        <f>O140*H140</f>
        <v>0</v>
      </c>
      <c r="Q140" s="230">
        <v>2.1167600000000002</v>
      </c>
      <c r="R140" s="230">
        <f>Q140*H140</f>
        <v>4.2335200000000004</v>
      </c>
      <c r="S140" s="230">
        <v>0</v>
      </c>
      <c r="T140" s="231">
        <f>S140*H140</f>
        <v>0</v>
      </c>
      <c r="AR140" s="24" t="s">
        <v>183</v>
      </c>
      <c r="AT140" s="24" t="s">
        <v>166</v>
      </c>
      <c r="AU140" s="24" t="s">
        <v>83</v>
      </c>
      <c r="AY140" s="24" t="s">
        <v>163</v>
      </c>
      <c r="BE140" s="232">
        <f>IF(N140="základní",J140,0)</f>
        <v>0</v>
      </c>
      <c r="BF140" s="232">
        <f>IF(N140="snížená",J140,0)</f>
        <v>0</v>
      </c>
      <c r="BG140" s="232">
        <f>IF(N140="zákl. přenesená",J140,0)</f>
        <v>0</v>
      </c>
      <c r="BH140" s="232">
        <f>IF(N140="sníž. přenesená",J140,0)</f>
        <v>0</v>
      </c>
      <c r="BI140" s="232">
        <f>IF(N140="nulová",J140,0)</f>
        <v>0</v>
      </c>
      <c r="BJ140" s="24" t="s">
        <v>24</v>
      </c>
      <c r="BK140" s="232">
        <f>ROUND(I140*H140,2)</f>
        <v>0</v>
      </c>
      <c r="BL140" s="24" t="s">
        <v>183</v>
      </c>
      <c r="BM140" s="24" t="s">
        <v>1388</v>
      </c>
    </row>
    <row r="141" s="1" customFormat="1">
      <c r="B141" s="46"/>
      <c r="C141" s="74"/>
      <c r="D141" s="235" t="s">
        <v>234</v>
      </c>
      <c r="E141" s="74"/>
      <c r="F141" s="259" t="s">
        <v>1389</v>
      </c>
      <c r="G141" s="74"/>
      <c r="H141" s="74"/>
      <c r="I141" s="191"/>
      <c r="J141" s="74"/>
      <c r="K141" s="74"/>
      <c r="L141" s="72"/>
      <c r="M141" s="260"/>
      <c r="N141" s="47"/>
      <c r="O141" s="47"/>
      <c r="P141" s="47"/>
      <c r="Q141" s="47"/>
      <c r="R141" s="47"/>
      <c r="S141" s="47"/>
      <c r="T141" s="95"/>
      <c r="AT141" s="24" t="s">
        <v>234</v>
      </c>
      <c r="AU141" s="24" t="s">
        <v>83</v>
      </c>
    </row>
    <row r="142" s="1" customFormat="1" ht="25.5" customHeight="1">
      <c r="B142" s="46"/>
      <c r="C142" s="272" t="s">
        <v>356</v>
      </c>
      <c r="D142" s="272" t="s">
        <v>344</v>
      </c>
      <c r="E142" s="273" t="s">
        <v>1390</v>
      </c>
      <c r="F142" s="274" t="s">
        <v>1391</v>
      </c>
      <c r="G142" s="275" t="s">
        <v>195</v>
      </c>
      <c r="H142" s="276">
        <v>2</v>
      </c>
      <c r="I142" s="277"/>
      <c r="J142" s="278">
        <f>ROUND(I142*H142,2)</f>
        <v>0</v>
      </c>
      <c r="K142" s="274" t="s">
        <v>22</v>
      </c>
      <c r="L142" s="279"/>
      <c r="M142" s="280" t="s">
        <v>22</v>
      </c>
      <c r="N142" s="281" t="s">
        <v>45</v>
      </c>
      <c r="O142" s="47"/>
      <c r="P142" s="230">
        <f>O142*H142</f>
        <v>0</v>
      </c>
      <c r="Q142" s="230">
        <v>2.8940000000000001</v>
      </c>
      <c r="R142" s="230">
        <f>Q142*H142</f>
        <v>5.7880000000000003</v>
      </c>
      <c r="S142" s="230">
        <v>0</v>
      </c>
      <c r="T142" s="231">
        <f>S142*H142</f>
        <v>0</v>
      </c>
      <c r="AR142" s="24" t="s">
        <v>204</v>
      </c>
      <c r="AT142" s="24" t="s">
        <v>344</v>
      </c>
      <c r="AU142" s="24" t="s">
        <v>83</v>
      </c>
      <c r="AY142" s="24" t="s">
        <v>163</v>
      </c>
      <c r="BE142" s="232">
        <f>IF(N142="základní",J142,0)</f>
        <v>0</v>
      </c>
      <c r="BF142" s="232">
        <f>IF(N142="snížená",J142,0)</f>
        <v>0</v>
      </c>
      <c r="BG142" s="232">
        <f>IF(N142="zákl. přenesená",J142,0)</f>
        <v>0</v>
      </c>
      <c r="BH142" s="232">
        <f>IF(N142="sníž. přenesená",J142,0)</f>
        <v>0</v>
      </c>
      <c r="BI142" s="232">
        <f>IF(N142="nulová",J142,0)</f>
        <v>0</v>
      </c>
      <c r="BJ142" s="24" t="s">
        <v>24</v>
      </c>
      <c r="BK142" s="232">
        <f>ROUND(I142*H142,2)</f>
        <v>0</v>
      </c>
      <c r="BL142" s="24" t="s">
        <v>183</v>
      </c>
      <c r="BM142" s="24" t="s">
        <v>1392</v>
      </c>
    </row>
    <row r="143" s="12" customFormat="1">
      <c r="B143" s="245"/>
      <c r="C143" s="246"/>
      <c r="D143" s="235" t="s">
        <v>173</v>
      </c>
      <c r="E143" s="247" t="s">
        <v>22</v>
      </c>
      <c r="F143" s="248" t="s">
        <v>1393</v>
      </c>
      <c r="G143" s="246"/>
      <c r="H143" s="247" t="s">
        <v>22</v>
      </c>
      <c r="I143" s="249"/>
      <c r="J143" s="246"/>
      <c r="K143" s="246"/>
      <c r="L143" s="250"/>
      <c r="M143" s="251"/>
      <c r="N143" s="252"/>
      <c r="O143" s="252"/>
      <c r="P143" s="252"/>
      <c r="Q143" s="252"/>
      <c r="R143" s="252"/>
      <c r="S143" s="252"/>
      <c r="T143" s="253"/>
      <c r="AT143" s="254" t="s">
        <v>173</v>
      </c>
      <c r="AU143" s="254" t="s">
        <v>83</v>
      </c>
      <c r="AV143" s="12" t="s">
        <v>24</v>
      </c>
      <c r="AW143" s="12" t="s">
        <v>37</v>
      </c>
      <c r="AX143" s="12" t="s">
        <v>74</v>
      </c>
      <c r="AY143" s="254" t="s">
        <v>163</v>
      </c>
    </row>
    <row r="144" s="12" customFormat="1">
      <c r="B144" s="245"/>
      <c r="C144" s="246"/>
      <c r="D144" s="235" t="s">
        <v>173</v>
      </c>
      <c r="E144" s="247" t="s">
        <v>22</v>
      </c>
      <c r="F144" s="248" t="s">
        <v>1394</v>
      </c>
      <c r="G144" s="246"/>
      <c r="H144" s="247" t="s">
        <v>22</v>
      </c>
      <c r="I144" s="249"/>
      <c r="J144" s="246"/>
      <c r="K144" s="246"/>
      <c r="L144" s="250"/>
      <c r="M144" s="251"/>
      <c r="N144" s="252"/>
      <c r="O144" s="252"/>
      <c r="P144" s="252"/>
      <c r="Q144" s="252"/>
      <c r="R144" s="252"/>
      <c r="S144" s="252"/>
      <c r="T144" s="253"/>
      <c r="AT144" s="254" t="s">
        <v>173</v>
      </c>
      <c r="AU144" s="254" t="s">
        <v>83</v>
      </c>
      <c r="AV144" s="12" t="s">
        <v>24</v>
      </c>
      <c r="AW144" s="12" t="s">
        <v>37</v>
      </c>
      <c r="AX144" s="12" t="s">
        <v>74</v>
      </c>
      <c r="AY144" s="254" t="s">
        <v>163</v>
      </c>
    </row>
    <row r="145" s="12" customFormat="1">
      <c r="B145" s="245"/>
      <c r="C145" s="246"/>
      <c r="D145" s="235" t="s">
        <v>173</v>
      </c>
      <c r="E145" s="247" t="s">
        <v>22</v>
      </c>
      <c r="F145" s="248" t="s">
        <v>1395</v>
      </c>
      <c r="G145" s="246"/>
      <c r="H145" s="247" t="s">
        <v>22</v>
      </c>
      <c r="I145" s="249"/>
      <c r="J145" s="246"/>
      <c r="K145" s="246"/>
      <c r="L145" s="250"/>
      <c r="M145" s="251"/>
      <c r="N145" s="252"/>
      <c r="O145" s="252"/>
      <c r="P145" s="252"/>
      <c r="Q145" s="252"/>
      <c r="R145" s="252"/>
      <c r="S145" s="252"/>
      <c r="T145" s="253"/>
      <c r="AT145" s="254" t="s">
        <v>173</v>
      </c>
      <c r="AU145" s="254" t="s">
        <v>83</v>
      </c>
      <c r="AV145" s="12" t="s">
        <v>24</v>
      </c>
      <c r="AW145" s="12" t="s">
        <v>37</v>
      </c>
      <c r="AX145" s="12" t="s">
        <v>74</v>
      </c>
      <c r="AY145" s="254" t="s">
        <v>163</v>
      </c>
    </row>
    <row r="146" s="12" customFormat="1">
      <c r="B146" s="245"/>
      <c r="C146" s="246"/>
      <c r="D146" s="235" t="s">
        <v>173</v>
      </c>
      <c r="E146" s="247" t="s">
        <v>22</v>
      </c>
      <c r="F146" s="248" t="s">
        <v>1396</v>
      </c>
      <c r="G146" s="246"/>
      <c r="H146" s="247" t="s">
        <v>22</v>
      </c>
      <c r="I146" s="249"/>
      <c r="J146" s="246"/>
      <c r="K146" s="246"/>
      <c r="L146" s="250"/>
      <c r="M146" s="251"/>
      <c r="N146" s="252"/>
      <c r="O146" s="252"/>
      <c r="P146" s="252"/>
      <c r="Q146" s="252"/>
      <c r="R146" s="252"/>
      <c r="S146" s="252"/>
      <c r="T146" s="253"/>
      <c r="AT146" s="254" t="s">
        <v>173</v>
      </c>
      <c r="AU146" s="254" t="s">
        <v>83</v>
      </c>
      <c r="AV146" s="12" t="s">
        <v>24</v>
      </c>
      <c r="AW146" s="12" t="s">
        <v>37</v>
      </c>
      <c r="AX146" s="12" t="s">
        <v>74</v>
      </c>
      <c r="AY146" s="254" t="s">
        <v>163</v>
      </c>
    </row>
    <row r="147" s="12" customFormat="1">
      <c r="B147" s="245"/>
      <c r="C147" s="246"/>
      <c r="D147" s="235" t="s">
        <v>173</v>
      </c>
      <c r="E147" s="247" t="s">
        <v>22</v>
      </c>
      <c r="F147" s="248" t="s">
        <v>1397</v>
      </c>
      <c r="G147" s="246"/>
      <c r="H147" s="247" t="s">
        <v>22</v>
      </c>
      <c r="I147" s="249"/>
      <c r="J147" s="246"/>
      <c r="K147" s="246"/>
      <c r="L147" s="250"/>
      <c r="M147" s="251"/>
      <c r="N147" s="252"/>
      <c r="O147" s="252"/>
      <c r="P147" s="252"/>
      <c r="Q147" s="252"/>
      <c r="R147" s="252"/>
      <c r="S147" s="252"/>
      <c r="T147" s="253"/>
      <c r="AT147" s="254" t="s">
        <v>173</v>
      </c>
      <c r="AU147" s="254" t="s">
        <v>83</v>
      </c>
      <c r="AV147" s="12" t="s">
        <v>24</v>
      </c>
      <c r="AW147" s="12" t="s">
        <v>37</v>
      </c>
      <c r="AX147" s="12" t="s">
        <v>74</v>
      </c>
      <c r="AY147" s="254" t="s">
        <v>163</v>
      </c>
    </row>
    <row r="148" s="12" customFormat="1">
      <c r="B148" s="245"/>
      <c r="C148" s="246"/>
      <c r="D148" s="235" t="s">
        <v>173</v>
      </c>
      <c r="E148" s="247" t="s">
        <v>22</v>
      </c>
      <c r="F148" s="248" t="s">
        <v>1398</v>
      </c>
      <c r="G148" s="246"/>
      <c r="H148" s="247" t="s">
        <v>22</v>
      </c>
      <c r="I148" s="249"/>
      <c r="J148" s="246"/>
      <c r="K148" s="246"/>
      <c r="L148" s="250"/>
      <c r="M148" s="251"/>
      <c r="N148" s="252"/>
      <c r="O148" s="252"/>
      <c r="P148" s="252"/>
      <c r="Q148" s="252"/>
      <c r="R148" s="252"/>
      <c r="S148" s="252"/>
      <c r="T148" s="253"/>
      <c r="AT148" s="254" t="s">
        <v>173</v>
      </c>
      <c r="AU148" s="254" t="s">
        <v>83</v>
      </c>
      <c r="AV148" s="12" t="s">
        <v>24</v>
      </c>
      <c r="AW148" s="12" t="s">
        <v>37</v>
      </c>
      <c r="AX148" s="12" t="s">
        <v>74</v>
      </c>
      <c r="AY148" s="254" t="s">
        <v>163</v>
      </c>
    </row>
    <row r="149" s="11" customFormat="1">
      <c r="B149" s="233"/>
      <c r="C149" s="234"/>
      <c r="D149" s="235" t="s">
        <v>173</v>
      </c>
      <c r="E149" s="236" t="s">
        <v>22</v>
      </c>
      <c r="F149" s="237" t="s">
        <v>1399</v>
      </c>
      <c r="G149" s="234"/>
      <c r="H149" s="238">
        <v>2</v>
      </c>
      <c r="I149" s="239"/>
      <c r="J149" s="234"/>
      <c r="K149" s="234"/>
      <c r="L149" s="240"/>
      <c r="M149" s="241"/>
      <c r="N149" s="242"/>
      <c r="O149" s="242"/>
      <c r="P149" s="242"/>
      <c r="Q149" s="242"/>
      <c r="R149" s="242"/>
      <c r="S149" s="242"/>
      <c r="T149" s="243"/>
      <c r="AT149" s="244" t="s">
        <v>173</v>
      </c>
      <c r="AU149" s="244" t="s">
        <v>83</v>
      </c>
      <c r="AV149" s="11" t="s">
        <v>83</v>
      </c>
      <c r="AW149" s="11" t="s">
        <v>37</v>
      </c>
      <c r="AX149" s="11" t="s">
        <v>24</v>
      </c>
      <c r="AY149" s="244" t="s">
        <v>163</v>
      </c>
    </row>
    <row r="150" s="1" customFormat="1" ht="25.5" customHeight="1">
      <c r="B150" s="46"/>
      <c r="C150" s="221" t="s">
        <v>366</v>
      </c>
      <c r="D150" s="221" t="s">
        <v>166</v>
      </c>
      <c r="E150" s="222" t="s">
        <v>1400</v>
      </c>
      <c r="F150" s="223" t="s">
        <v>1401</v>
      </c>
      <c r="G150" s="224" t="s">
        <v>440</v>
      </c>
      <c r="H150" s="225">
        <v>4</v>
      </c>
      <c r="I150" s="226"/>
      <c r="J150" s="227">
        <f>ROUND(I150*H150,2)</f>
        <v>0</v>
      </c>
      <c r="K150" s="223" t="s">
        <v>232</v>
      </c>
      <c r="L150" s="72"/>
      <c r="M150" s="228" t="s">
        <v>22</v>
      </c>
      <c r="N150" s="229" t="s">
        <v>45</v>
      </c>
      <c r="O150" s="47"/>
      <c r="P150" s="230">
        <f>O150*H150</f>
        <v>0</v>
      </c>
      <c r="Q150" s="230">
        <v>0.035729999999999998</v>
      </c>
      <c r="R150" s="230">
        <f>Q150*H150</f>
        <v>0.14291999999999999</v>
      </c>
      <c r="S150" s="230">
        <v>0</v>
      </c>
      <c r="T150" s="231">
        <f>S150*H150</f>
        <v>0</v>
      </c>
      <c r="AR150" s="24" t="s">
        <v>183</v>
      </c>
      <c r="AT150" s="24" t="s">
        <v>166</v>
      </c>
      <c r="AU150" s="24" t="s">
        <v>83</v>
      </c>
      <c r="AY150" s="24" t="s">
        <v>163</v>
      </c>
      <c r="BE150" s="232">
        <f>IF(N150="základní",J150,0)</f>
        <v>0</v>
      </c>
      <c r="BF150" s="232">
        <f>IF(N150="snížená",J150,0)</f>
        <v>0</v>
      </c>
      <c r="BG150" s="232">
        <f>IF(N150="zákl. přenesená",J150,0)</f>
        <v>0</v>
      </c>
      <c r="BH150" s="232">
        <f>IF(N150="sníž. přenesená",J150,0)</f>
        <v>0</v>
      </c>
      <c r="BI150" s="232">
        <f>IF(N150="nulová",J150,0)</f>
        <v>0</v>
      </c>
      <c r="BJ150" s="24" t="s">
        <v>24</v>
      </c>
      <c r="BK150" s="232">
        <f>ROUND(I150*H150,2)</f>
        <v>0</v>
      </c>
      <c r="BL150" s="24" t="s">
        <v>183</v>
      </c>
      <c r="BM150" s="24" t="s">
        <v>1402</v>
      </c>
    </row>
    <row r="151" s="1" customFormat="1">
      <c r="B151" s="46"/>
      <c r="C151" s="74"/>
      <c r="D151" s="235" t="s">
        <v>234</v>
      </c>
      <c r="E151" s="74"/>
      <c r="F151" s="259" t="s">
        <v>1403</v>
      </c>
      <c r="G151" s="74"/>
      <c r="H151" s="74"/>
      <c r="I151" s="191"/>
      <c r="J151" s="74"/>
      <c r="K151" s="74"/>
      <c r="L151" s="72"/>
      <c r="M151" s="260"/>
      <c r="N151" s="47"/>
      <c r="O151" s="47"/>
      <c r="P151" s="47"/>
      <c r="Q151" s="47"/>
      <c r="R151" s="47"/>
      <c r="S151" s="47"/>
      <c r="T151" s="95"/>
      <c r="AT151" s="24" t="s">
        <v>234</v>
      </c>
      <c r="AU151" s="24" t="s">
        <v>83</v>
      </c>
    </row>
    <row r="152" s="11" customFormat="1">
      <c r="B152" s="233"/>
      <c r="C152" s="234"/>
      <c r="D152" s="235" t="s">
        <v>173</v>
      </c>
      <c r="E152" s="236" t="s">
        <v>22</v>
      </c>
      <c r="F152" s="237" t="s">
        <v>1404</v>
      </c>
      <c r="G152" s="234"/>
      <c r="H152" s="238">
        <v>4</v>
      </c>
      <c r="I152" s="239"/>
      <c r="J152" s="234"/>
      <c r="K152" s="234"/>
      <c r="L152" s="240"/>
      <c r="M152" s="241"/>
      <c r="N152" s="242"/>
      <c r="O152" s="242"/>
      <c r="P152" s="242"/>
      <c r="Q152" s="242"/>
      <c r="R152" s="242"/>
      <c r="S152" s="242"/>
      <c r="T152" s="243"/>
      <c r="AT152" s="244" t="s">
        <v>173</v>
      </c>
      <c r="AU152" s="244" t="s">
        <v>83</v>
      </c>
      <c r="AV152" s="11" t="s">
        <v>83</v>
      </c>
      <c r="AW152" s="11" t="s">
        <v>37</v>
      </c>
      <c r="AX152" s="11" t="s">
        <v>24</v>
      </c>
      <c r="AY152" s="244" t="s">
        <v>163</v>
      </c>
    </row>
    <row r="153" s="1" customFormat="1" ht="25.5" customHeight="1">
      <c r="B153" s="46"/>
      <c r="C153" s="221" t="s">
        <v>371</v>
      </c>
      <c r="D153" s="221" t="s">
        <v>166</v>
      </c>
      <c r="E153" s="222" t="s">
        <v>1405</v>
      </c>
      <c r="F153" s="223" t="s">
        <v>1406</v>
      </c>
      <c r="G153" s="224" t="s">
        <v>440</v>
      </c>
      <c r="H153" s="225">
        <v>2</v>
      </c>
      <c r="I153" s="226"/>
      <c r="J153" s="227">
        <f>ROUND(I153*H153,2)</f>
        <v>0</v>
      </c>
      <c r="K153" s="223" t="s">
        <v>232</v>
      </c>
      <c r="L153" s="72"/>
      <c r="M153" s="228" t="s">
        <v>22</v>
      </c>
      <c r="N153" s="229" t="s">
        <v>45</v>
      </c>
      <c r="O153" s="47"/>
      <c r="P153" s="230">
        <f>O153*H153</f>
        <v>0</v>
      </c>
      <c r="Q153" s="230">
        <v>0.0070200000000000002</v>
      </c>
      <c r="R153" s="230">
        <f>Q153*H153</f>
        <v>0.01404</v>
      </c>
      <c r="S153" s="230">
        <v>0</v>
      </c>
      <c r="T153" s="231">
        <f>S153*H153</f>
        <v>0</v>
      </c>
      <c r="AR153" s="24" t="s">
        <v>183</v>
      </c>
      <c r="AT153" s="24" t="s">
        <v>166</v>
      </c>
      <c r="AU153" s="24" t="s">
        <v>83</v>
      </c>
      <c r="AY153" s="24" t="s">
        <v>163</v>
      </c>
      <c r="BE153" s="232">
        <f>IF(N153="základní",J153,0)</f>
        <v>0</v>
      </c>
      <c r="BF153" s="232">
        <f>IF(N153="snížená",J153,0)</f>
        <v>0</v>
      </c>
      <c r="BG153" s="232">
        <f>IF(N153="zákl. přenesená",J153,0)</f>
        <v>0</v>
      </c>
      <c r="BH153" s="232">
        <f>IF(N153="sníž. přenesená",J153,0)</f>
        <v>0</v>
      </c>
      <c r="BI153" s="232">
        <f>IF(N153="nulová",J153,0)</f>
        <v>0</v>
      </c>
      <c r="BJ153" s="24" t="s">
        <v>24</v>
      </c>
      <c r="BK153" s="232">
        <f>ROUND(I153*H153,2)</f>
        <v>0</v>
      </c>
      <c r="BL153" s="24" t="s">
        <v>183</v>
      </c>
      <c r="BM153" s="24" t="s">
        <v>1407</v>
      </c>
    </row>
    <row r="154" s="1" customFormat="1">
      <c r="B154" s="46"/>
      <c r="C154" s="74"/>
      <c r="D154" s="235" t="s">
        <v>234</v>
      </c>
      <c r="E154" s="74"/>
      <c r="F154" s="259" t="s">
        <v>1408</v>
      </c>
      <c r="G154" s="74"/>
      <c r="H154" s="74"/>
      <c r="I154" s="191"/>
      <c r="J154" s="74"/>
      <c r="K154" s="74"/>
      <c r="L154" s="72"/>
      <c r="M154" s="260"/>
      <c r="N154" s="47"/>
      <c r="O154" s="47"/>
      <c r="P154" s="47"/>
      <c r="Q154" s="47"/>
      <c r="R154" s="47"/>
      <c r="S154" s="47"/>
      <c r="T154" s="95"/>
      <c r="AT154" s="24" t="s">
        <v>234</v>
      </c>
      <c r="AU154" s="24" t="s">
        <v>83</v>
      </c>
    </row>
    <row r="155" s="1" customFormat="1" ht="16.5" customHeight="1">
      <c r="B155" s="46"/>
      <c r="C155" s="272" t="s">
        <v>378</v>
      </c>
      <c r="D155" s="272" t="s">
        <v>344</v>
      </c>
      <c r="E155" s="273" t="s">
        <v>1409</v>
      </c>
      <c r="F155" s="274" t="s">
        <v>1410</v>
      </c>
      <c r="G155" s="275" t="s">
        <v>440</v>
      </c>
      <c r="H155" s="276">
        <v>2</v>
      </c>
      <c r="I155" s="277"/>
      <c r="J155" s="278">
        <f>ROUND(I155*H155,2)</f>
        <v>0</v>
      </c>
      <c r="K155" s="274" t="s">
        <v>232</v>
      </c>
      <c r="L155" s="279"/>
      <c r="M155" s="280" t="s">
        <v>22</v>
      </c>
      <c r="N155" s="281" t="s">
        <v>45</v>
      </c>
      <c r="O155" s="47"/>
      <c r="P155" s="230">
        <f>O155*H155</f>
        <v>0</v>
      </c>
      <c r="Q155" s="230">
        <v>0.16500000000000001</v>
      </c>
      <c r="R155" s="230">
        <f>Q155*H155</f>
        <v>0.33000000000000002</v>
      </c>
      <c r="S155" s="230">
        <v>0</v>
      </c>
      <c r="T155" s="231">
        <f>S155*H155</f>
        <v>0</v>
      </c>
      <c r="AR155" s="24" t="s">
        <v>204</v>
      </c>
      <c r="AT155" s="24" t="s">
        <v>344</v>
      </c>
      <c r="AU155" s="24" t="s">
        <v>83</v>
      </c>
      <c r="AY155" s="24" t="s">
        <v>163</v>
      </c>
      <c r="BE155" s="232">
        <f>IF(N155="základní",J155,0)</f>
        <v>0</v>
      </c>
      <c r="BF155" s="232">
        <f>IF(N155="snížená",J155,0)</f>
        <v>0</v>
      </c>
      <c r="BG155" s="232">
        <f>IF(N155="zákl. přenesená",J155,0)</f>
        <v>0</v>
      </c>
      <c r="BH155" s="232">
        <f>IF(N155="sníž. přenesená",J155,0)</f>
        <v>0</v>
      </c>
      <c r="BI155" s="232">
        <f>IF(N155="nulová",J155,0)</f>
        <v>0</v>
      </c>
      <c r="BJ155" s="24" t="s">
        <v>24</v>
      </c>
      <c r="BK155" s="232">
        <f>ROUND(I155*H155,2)</f>
        <v>0</v>
      </c>
      <c r="BL155" s="24" t="s">
        <v>183</v>
      </c>
      <c r="BM155" s="24" t="s">
        <v>1411</v>
      </c>
    </row>
    <row r="156" s="1" customFormat="1" ht="16.5" customHeight="1">
      <c r="B156" s="46"/>
      <c r="C156" s="221" t="s">
        <v>383</v>
      </c>
      <c r="D156" s="221" t="s">
        <v>166</v>
      </c>
      <c r="E156" s="222" t="s">
        <v>1412</v>
      </c>
      <c r="F156" s="223" t="s">
        <v>1413</v>
      </c>
      <c r="G156" s="224" t="s">
        <v>261</v>
      </c>
      <c r="H156" s="225">
        <v>35.210000000000001</v>
      </c>
      <c r="I156" s="226"/>
      <c r="J156" s="227">
        <f>ROUND(I156*H156,2)</f>
        <v>0</v>
      </c>
      <c r="K156" s="223" t="s">
        <v>22</v>
      </c>
      <c r="L156" s="72"/>
      <c r="M156" s="228" t="s">
        <v>22</v>
      </c>
      <c r="N156" s="229" t="s">
        <v>45</v>
      </c>
      <c r="O156" s="47"/>
      <c r="P156" s="230">
        <f>O156*H156</f>
        <v>0</v>
      </c>
      <c r="Q156" s="230">
        <v>0</v>
      </c>
      <c r="R156" s="230">
        <f>Q156*H156</f>
        <v>0</v>
      </c>
      <c r="S156" s="230">
        <v>0</v>
      </c>
      <c r="T156" s="231">
        <f>S156*H156</f>
        <v>0</v>
      </c>
      <c r="AR156" s="24" t="s">
        <v>183</v>
      </c>
      <c r="AT156" s="24" t="s">
        <v>166</v>
      </c>
      <c r="AU156" s="24" t="s">
        <v>83</v>
      </c>
      <c r="AY156" s="24" t="s">
        <v>163</v>
      </c>
      <c r="BE156" s="232">
        <f>IF(N156="základní",J156,0)</f>
        <v>0</v>
      </c>
      <c r="BF156" s="232">
        <f>IF(N156="snížená",J156,0)</f>
        <v>0</v>
      </c>
      <c r="BG156" s="232">
        <f>IF(N156="zákl. přenesená",J156,0)</f>
        <v>0</v>
      </c>
      <c r="BH156" s="232">
        <f>IF(N156="sníž. přenesená",J156,0)</f>
        <v>0</v>
      </c>
      <c r="BI156" s="232">
        <f>IF(N156="nulová",J156,0)</f>
        <v>0</v>
      </c>
      <c r="BJ156" s="24" t="s">
        <v>24</v>
      </c>
      <c r="BK156" s="232">
        <f>ROUND(I156*H156,2)</f>
        <v>0</v>
      </c>
      <c r="BL156" s="24" t="s">
        <v>183</v>
      </c>
      <c r="BM156" s="24" t="s">
        <v>1414</v>
      </c>
    </row>
    <row r="157" s="10" customFormat="1" ht="29.88" customHeight="1">
      <c r="B157" s="205"/>
      <c r="C157" s="206"/>
      <c r="D157" s="207" t="s">
        <v>73</v>
      </c>
      <c r="E157" s="219" t="s">
        <v>636</v>
      </c>
      <c r="F157" s="219" t="s">
        <v>637</v>
      </c>
      <c r="G157" s="206"/>
      <c r="H157" s="206"/>
      <c r="I157" s="209"/>
      <c r="J157" s="220">
        <f>BK157</f>
        <v>0</v>
      </c>
      <c r="K157" s="206"/>
      <c r="L157" s="211"/>
      <c r="M157" s="212"/>
      <c r="N157" s="213"/>
      <c r="O157" s="213"/>
      <c r="P157" s="214">
        <f>SUM(P158:P159)</f>
        <v>0</v>
      </c>
      <c r="Q157" s="213"/>
      <c r="R157" s="214">
        <f>SUM(R158:R159)</f>
        <v>0</v>
      </c>
      <c r="S157" s="213"/>
      <c r="T157" s="215">
        <f>SUM(T158:T159)</f>
        <v>0</v>
      </c>
      <c r="AR157" s="216" t="s">
        <v>24</v>
      </c>
      <c r="AT157" s="217" t="s">
        <v>73</v>
      </c>
      <c r="AU157" s="217" t="s">
        <v>24</v>
      </c>
      <c r="AY157" s="216" t="s">
        <v>163</v>
      </c>
      <c r="BK157" s="218">
        <f>SUM(BK158:BK159)</f>
        <v>0</v>
      </c>
    </row>
    <row r="158" s="1" customFormat="1" ht="25.5" customHeight="1">
      <c r="B158" s="46"/>
      <c r="C158" s="221" t="s">
        <v>388</v>
      </c>
      <c r="D158" s="221" t="s">
        <v>166</v>
      </c>
      <c r="E158" s="222" t="s">
        <v>1415</v>
      </c>
      <c r="F158" s="223" t="s">
        <v>1416</v>
      </c>
      <c r="G158" s="224" t="s">
        <v>327</v>
      </c>
      <c r="H158" s="225">
        <v>10.956</v>
      </c>
      <c r="I158" s="226"/>
      <c r="J158" s="227">
        <f>ROUND(I158*H158,2)</f>
        <v>0</v>
      </c>
      <c r="K158" s="223" t="s">
        <v>232</v>
      </c>
      <c r="L158" s="72"/>
      <c r="M158" s="228" t="s">
        <v>22</v>
      </c>
      <c r="N158" s="229" t="s">
        <v>45</v>
      </c>
      <c r="O158" s="47"/>
      <c r="P158" s="230">
        <f>O158*H158</f>
        <v>0</v>
      </c>
      <c r="Q158" s="230">
        <v>0</v>
      </c>
      <c r="R158" s="230">
        <f>Q158*H158</f>
        <v>0</v>
      </c>
      <c r="S158" s="230">
        <v>0</v>
      </c>
      <c r="T158" s="231">
        <f>S158*H158</f>
        <v>0</v>
      </c>
      <c r="AR158" s="24" t="s">
        <v>183</v>
      </c>
      <c r="AT158" s="24" t="s">
        <v>166</v>
      </c>
      <c r="AU158" s="24" t="s">
        <v>83</v>
      </c>
      <c r="AY158" s="24" t="s">
        <v>163</v>
      </c>
      <c r="BE158" s="232">
        <f>IF(N158="základní",J158,0)</f>
        <v>0</v>
      </c>
      <c r="BF158" s="232">
        <f>IF(N158="snížená",J158,0)</f>
        <v>0</v>
      </c>
      <c r="BG158" s="232">
        <f>IF(N158="zákl. přenesená",J158,0)</f>
        <v>0</v>
      </c>
      <c r="BH158" s="232">
        <f>IF(N158="sníž. přenesená",J158,0)</f>
        <v>0</v>
      </c>
      <c r="BI158" s="232">
        <f>IF(N158="nulová",J158,0)</f>
        <v>0</v>
      </c>
      <c r="BJ158" s="24" t="s">
        <v>24</v>
      </c>
      <c r="BK158" s="232">
        <f>ROUND(I158*H158,2)</f>
        <v>0</v>
      </c>
      <c r="BL158" s="24" t="s">
        <v>183</v>
      </c>
      <c r="BM158" s="24" t="s">
        <v>1417</v>
      </c>
    </row>
    <row r="159" s="1" customFormat="1">
      <c r="B159" s="46"/>
      <c r="C159" s="74"/>
      <c r="D159" s="235" t="s">
        <v>234</v>
      </c>
      <c r="E159" s="74"/>
      <c r="F159" s="259" t="s">
        <v>1418</v>
      </c>
      <c r="G159" s="74"/>
      <c r="H159" s="74"/>
      <c r="I159" s="191"/>
      <c r="J159" s="74"/>
      <c r="K159" s="74"/>
      <c r="L159" s="72"/>
      <c r="M159" s="282"/>
      <c r="N159" s="256"/>
      <c r="O159" s="256"/>
      <c r="P159" s="256"/>
      <c r="Q159" s="256"/>
      <c r="R159" s="256"/>
      <c r="S159" s="256"/>
      <c r="T159" s="283"/>
      <c r="AT159" s="24" t="s">
        <v>234</v>
      </c>
      <c r="AU159" s="24" t="s">
        <v>83</v>
      </c>
    </row>
    <row r="160" s="1" customFormat="1" ht="6.96" customHeight="1">
      <c r="B160" s="67"/>
      <c r="C160" s="68"/>
      <c r="D160" s="68"/>
      <c r="E160" s="68"/>
      <c r="F160" s="68"/>
      <c r="G160" s="68"/>
      <c r="H160" s="68"/>
      <c r="I160" s="166"/>
      <c r="J160" s="68"/>
      <c r="K160" s="68"/>
      <c r="L160" s="72"/>
    </row>
  </sheetData>
  <sheetProtection sheet="1" autoFilter="0" formatColumns="0" formatRows="0" objects="1" scenarios="1" spinCount="100000" saltValue="vUAaFjJPu6B0VVr92au1gtgUlSuZV+vFyxlx7qPePnbV6lkzmTUCKFRJN2ySw4on988sx9yNHESBUjz+9cKXzA==" hashValue="uwsbpH5k2n/659WBOr4ITAtOne1XB9Hwk9Op44jdUhQg6kcY7E9Vi8rIRWD1d9+FdggK5kqTDRtZL+0bBpwj+Q==" algorithmName="SHA-512" password="CC35"/>
  <autoFilter ref="C81:K159"/>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Jiří Bílek</dc:creator>
  <cp:lastModifiedBy>Jiří Bílek</cp:lastModifiedBy>
  <dcterms:created xsi:type="dcterms:W3CDTF">2018-04-05T09:58:25Z</dcterms:created>
  <dcterms:modified xsi:type="dcterms:W3CDTF">2018-04-05T09:58:53Z</dcterms:modified>
</cp:coreProperties>
</file>